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Joe/Documents/2. Consulting/Project files/Sealife Adventure/Project Outputs/Weekly Sheets/"/>
    </mc:Choice>
  </mc:AlternateContent>
  <xr:revisionPtr revIDLastSave="0" documentId="13_ncr:1_{BFBF8ED1-5657-864C-9475-200A6CC7790A}" xr6:coauthVersionLast="47" xr6:coauthVersionMax="47" xr10:uidLastSave="{00000000-0000-0000-0000-000000000000}"/>
  <bookViews>
    <workbookView xWindow="0" yWindow="0" windowWidth="28800" windowHeight="18000" firstSheet="7" activeTab="8" xr2:uid="{B9AB9B14-8980-D341-B236-42A4FDAD42D6}"/>
  </bookViews>
  <sheets>
    <sheet name="Aquarium Defrost Sheet" sheetId="3" r:id="rId1"/>
    <sheet name="Mammals Defrost Sheet " sheetId="25" r:id="rId2"/>
    <sheet name="Aquarium" sheetId="13" r:id="rId3"/>
    <sheet name="Zebra Sharks" sheetId="9" r:id="rId4"/>
    <sheet name="Crawfish" sheetId="30" r:id="rId5"/>
    <sheet name="Bamboo Sharks (2)" sheetId="31" r:id="rId6"/>
    <sheet name="Bamboo Sharks" sheetId="10" r:id="rId7"/>
    <sheet name="Horn Sharks" sheetId="15" r:id="rId8"/>
    <sheet name="Cownose Rays" sheetId="11" r:id="rId9"/>
    <sheet name="Swamp" sheetId="29" r:id="rId10"/>
    <sheet name="Catshark" sheetId="17" r:id="rId11"/>
    <sheet name="Small Eyed Ray" sheetId="16" r:id="rId12"/>
    <sheet name="Otters" sheetId="1" r:id="rId13"/>
    <sheet name="Penguin" sheetId="5" r:id="rId14"/>
    <sheet name="Mongoose" sheetId="6" r:id="rId15"/>
    <sheet name="Meerkats" sheetId="7" r:id="rId16"/>
    <sheet name="Squirrel" sheetId="8" r:id="rId17"/>
    <sheet name="Macaque" sheetId="12" r:id="rId18"/>
    <sheet name="Croc" sheetId="23" r:id="rId19"/>
    <sheet name="Weight Key" sheetId="27" r:id="rId20"/>
  </sheets>
  <definedNames>
    <definedName name="_xlnm._FilterDatabase" localSheetId="12" hidden="1">Otters!#REF!</definedName>
    <definedName name="Marine_flake" localSheetId="5">Squirrel!$C$15:$D$35+Aquarium!$C$11:$D$36+Otters!$C$15:$D$35+Penguin!$C$16:$D$35+Mongoose!$C$16:$D$35+Meerkats!$C$15:$D$35+Squirrel!$C$15:$D$35+'Zebra Sharks'!$C$15:$D$35+'Cownose Rays'!$C$16:$D$35+'Bamboo Sharks (2)'!$C$16:$D$35+Macaque!$C$14:$D$33</definedName>
    <definedName name="Marine_flake" localSheetId="10">Squirrel!$C$15:$D$35+Aquarium!$C$11:$D$36+Otters!$C$15:$D$35+Penguin!$C$16:$D$35+Mongoose!$C$16:$D$35+Meerkats!$C$15:$D$35+Squirrel!$C$15:$D$35+'Zebra Sharks'!$C$15:$D$35+'Cownose Rays'!$C$16:$D$35+Catshark!$C$16:$D$35+Macaque!$C$14:$D$33</definedName>
    <definedName name="Marine_flake" localSheetId="4">Squirrel!$C$15:$D$35+Aquarium!$C$11:$D$36+Otters!$C$15:$D$35+Penguin!$C$16:$D$35+Mongoose!$C$16:$D$35+Meerkats!$C$15:$D$35+Squirrel!$C$15:$D$35+'Zebra Sharks'!$C$15:$D$35+'Cownose Rays'!$C$16:$D$35+Crawfish!$C$16:$D$35+Macaque!$C$14:$D$33</definedName>
    <definedName name="Marine_flake" localSheetId="18">Squirrel!$C$15:$D$35+Aquarium!$C$11:$D$36+Otters!$C$15:$D$35+Penguin!$C$16:$D$35+Mongoose!$C$16:$D$35+Meerkats!$C$15:$D$35+Squirrel!$C$15:$D$35+'Zebra Sharks'!$C$15:$D$35+'Cownose Rays'!$C$16:$D$35+Croc!#REF!+Macaque!$C$14:$D$33</definedName>
    <definedName name="Marine_flake" localSheetId="7">Squirrel!$C$15:$D$35+Aquarium!$C$11:$D$36+Otters!$C$15:$D$35+Penguin!$C$16:$D$35+Mongoose!$C$16:$D$35+Meerkats!$C$15:$D$35+Squirrel!$C$15:$D$35+'Zebra Sharks'!$C$15:$D$35+'Cownose Rays'!$C$16:$D$35+'Horn Sharks'!$C$16:$D$35+Macaque!$C$14:$D$33</definedName>
    <definedName name="Marine_flake" localSheetId="11">Squirrel!$C$15:$D$35+Aquarium!$C$11:$D$36+Otters!$C$15:$D$35+Penguin!$C$16:$D$35+Mongoose!$C$16:$D$35+Meerkats!$C$15:$D$35+Squirrel!$C$15:$D$35+'Zebra Sharks'!$C$15:$D$35+'Cownose Rays'!$C$16:$D$35+'Small Eyed Ray'!$C$16:$D$35+Macaque!$C$14:$D$33</definedName>
    <definedName name="Marine_flake" localSheetId="9">Squirrel!$C$15:$D$35+Aquarium!$C$11:$D$36+Otters!$C$15:$D$35+Penguin!$C$16:$D$35+Mongoose!$C$16:$D$35+Meerkats!$C$15:$D$35+Squirrel!$C$15:$D$35+'Zebra Sharks'!$C$15:$D$35+'Cownose Rays'!$C$16:$D$35+Swamp!$C$16:$D$35+Macaque!$C$14:$D$33</definedName>
    <definedName name="Marine_flake">Squirrel!$C$15:$D$35+Aquarium!$C$11:$D$36+Otters!$C$15:$D$35+Penguin!$C$16:$D$35+Mongoose!$C$16:$D$35+Meerkats!$C$15:$D$35+Squirrel!$C$15:$D$35+'Zebra Sharks'!$C$15:$D$35+'Cownose Rays'!$C$16:$D$35+'Bamboo Sharks'!$C$16:$D$35+Macaque!$C$14:$D$33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2" l="1"/>
  <c r="E109" i="31" l="1"/>
  <c r="G109" i="31" s="1"/>
  <c r="I109" i="31" s="1"/>
  <c r="K109" i="31" s="1"/>
  <c r="M109" i="31" s="1"/>
  <c r="O109" i="31" s="1"/>
  <c r="C109" i="31"/>
  <c r="B109" i="31"/>
  <c r="C108" i="31"/>
  <c r="E108" i="31" s="1"/>
  <c r="G108" i="31" s="1"/>
  <c r="I108" i="31" s="1"/>
  <c r="K108" i="31" s="1"/>
  <c r="M108" i="31" s="1"/>
  <c r="O108" i="31" s="1"/>
  <c r="B108" i="31"/>
  <c r="C107" i="31"/>
  <c r="E107" i="31" s="1"/>
  <c r="G107" i="31" s="1"/>
  <c r="I107" i="31" s="1"/>
  <c r="K107" i="31" s="1"/>
  <c r="M107" i="31" s="1"/>
  <c r="O107" i="31" s="1"/>
  <c r="B107" i="31"/>
  <c r="F106" i="31"/>
  <c r="C106" i="31"/>
  <c r="E106" i="31" s="1"/>
  <c r="G106" i="31" s="1"/>
  <c r="I106" i="31" s="1"/>
  <c r="K106" i="31" s="1"/>
  <c r="M106" i="31" s="1"/>
  <c r="O106" i="31" s="1"/>
  <c r="B106" i="31"/>
  <c r="E105" i="31"/>
  <c r="G105" i="31" s="1"/>
  <c r="I105" i="31" s="1"/>
  <c r="K105" i="31" s="1"/>
  <c r="M105" i="31" s="1"/>
  <c r="O105" i="31" s="1"/>
  <c r="C105" i="31"/>
  <c r="B105" i="31"/>
  <c r="G104" i="31"/>
  <c r="I104" i="31" s="1"/>
  <c r="K104" i="31" s="1"/>
  <c r="M104" i="31" s="1"/>
  <c r="O104" i="31" s="1"/>
  <c r="E104" i="31"/>
  <c r="C104" i="31"/>
  <c r="B104" i="31"/>
  <c r="C103" i="31"/>
  <c r="E103" i="31" s="1"/>
  <c r="G103" i="31" s="1"/>
  <c r="I103" i="31" s="1"/>
  <c r="K103" i="31" s="1"/>
  <c r="M103" i="31" s="1"/>
  <c r="O103" i="31" s="1"/>
  <c r="B103" i="31"/>
  <c r="J102" i="31"/>
  <c r="E102" i="31"/>
  <c r="G102" i="31" s="1"/>
  <c r="I102" i="31" s="1"/>
  <c r="K102" i="31" s="1"/>
  <c r="M102" i="31" s="1"/>
  <c r="O102" i="31" s="1"/>
  <c r="C102" i="31"/>
  <c r="B102" i="31"/>
  <c r="E101" i="31"/>
  <c r="G101" i="31" s="1"/>
  <c r="I101" i="31" s="1"/>
  <c r="K101" i="31" s="1"/>
  <c r="M101" i="31" s="1"/>
  <c r="O101" i="31" s="1"/>
  <c r="C101" i="31"/>
  <c r="B101" i="31"/>
  <c r="P100" i="31"/>
  <c r="K100" i="31"/>
  <c r="M100" i="31" s="1"/>
  <c r="O100" i="31" s="1"/>
  <c r="C100" i="31"/>
  <c r="E100" i="31" s="1"/>
  <c r="G100" i="31" s="1"/>
  <c r="I100" i="31" s="1"/>
  <c r="B100" i="31"/>
  <c r="J99" i="31"/>
  <c r="C99" i="31"/>
  <c r="E99" i="31" s="1"/>
  <c r="G99" i="31" s="1"/>
  <c r="I99" i="31" s="1"/>
  <c r="K99" i="31" s="1"/>
  <c r="M99" i="31" s="1"/>
  <c r="O99" i="31" s="1"/>
  <c r="B99" i="31"/>
  <c r="N98" i="31"/>
  <c r="C98" i="31"/>
  <c r="E98" i="31" s="1"/>
  <c r="G98" i="31" s="1"/>
  <c r="I98" i="31" s="1"/>
  <c r="K98" i="31" s="1"/>
  <c r="M98" i="31" s="1"/>
  <c r="O98" i="31" s="1"/>
  <c r="B98" i="31"/>
  <c r="E97" i="31"/>
  <c r="G97" i="31" s="1"/>
  <c r="I97" i="31" s="1"/>
  <c r="K97" i="31" s="1"/>
  <c r="M97" i="31" s="1"/>
  <c r="O97" i="31" s="1"/>
  <c r="C97" i="31"/>
  <c r="B97" i="31"/>
  <c r="G96" i="31"/>
  <c r="I96" i="31" s="1"/>
  <c r="K96" i="31" s="1"/>
  <c r="M96" i="31" s="1"/>
  <c r="O96" i="31" s="1"/>
  <c r="E96" i="31"/>
  <c r="C96" i="31"/>
  <c r="B96" i="31"/>
  <c r="F95" i="31"/>
  <c r="C95" i="31"/>
  <c r="E95" i="31" s="1"/>
  <c r="G95" i="31" s="1"/>
  <c r="I95" i="31" s="1"/>
  <c r="K95" i="31" s="1"/>
  <c r="M95" i="31" s="1"/>
  <c r="O95" i="31" s="1"/>
  <c r="B95" i="31"/>
  <c r="M94" i="31"/>
  <c r="O94" i="31" s="1"/>
  <c r="J94" i="31"/>
  <c r="E94" i="31"/>
  <c r="G94" i="31" s="1"/>
  <c r="I94" i="31" s="1"/>
  <c r="K94" i="31" s="1"/>
  <c r="C94" i="31"/>
  <c r="B94" i="31"/>
  <c r="E93" i="31"/>
  <c r="G93" i="31" s="1"/>
  <c r="I93" i="31" s="1"/>
  <c r="K93" i="31" s="1"/>
  <c r="M93" i="31" s="1"/>
  <c r="O93" i="31" s="1"/>
  <c r="C93" i="31"/>
  <c r="B93" i="31"/>
  <c r="C92" i="31"/>
  <c r="E92" i="31" s="1"/>
  <c r="G92" i="31" s="1"/>
  <c r="I92" i="31" s="1"/>
  <c r="K92" i="31" s="1"/>
  <c r="M92" i="31" s="1"/>
  <c r="O92" i="31" s="1"/>
  <c r="B92" i="31"/>
  <c r="J91" i="31"/>
  <c r="C91" i="31"/>
  <c r="E91" i="31" s="1"/>
  <c r="G91" i="31" s="1"/>
  <c r="I91" i="31" s="1"/>
  <c r="K91" i="31" s="1"/>
  <c r="M91" i="31" s="1"/>
  <c r="O91" i="31" s="1"/>
  <c r="B91" i="31"/>
  <c r="F90" i="31"/>
  <c r="C90" i="31"/>
  <c r="E90" i="31" s="1"/>
  <c r="G90" i="31" s="1"/>
  <c r="I90" i="31" s="1"/>
  <c r="K90" i="31" s="1"/>
  <c r="M90" i="31" s="1"/>
  <c r="O90" i="31" s="1"/>
  <c r="B90" i="31"/>
  <c r="E89" i="31"/>
  <c r="G89" i="31" s="1"/>
  <c r="I89" i="31" s="1"/>
  <c r="K89" i="31" s="1"/>
  <c r="M89" i="31" s="1"/>
  <c r="O89" i="31" s="1"/>
  <c r="C89" i="31"/>
  <c r="B89" i="31"/>
  <c r="O88" i="31"/>
  <c r="G88" i="31"/>
  <c r="I88" i="31" s="1"/>
  <c r="K88" i="31" s="1"/>
  <c r="M88" i="31" s="1"/>
  <c r="E88" i="31"/>
  <c r="C88" i="31"/>
  <c r="B88" i="31"/>
  <c r="N87" i="31"/>
  <c r="K87" i="31"/>
  <c r="M87" i="31" s="1"/>
  <c r="O87" i="31" s="1"/>
  <c r="F87" i="31"/>
  <c r="C87" i="31"/>
  <c r="E87" i="31" s="1"/>
  <c r="G87" i="31" s="1"/>
  <c r="I87" i="31" s="1"/>
  <c r="B87" i="31"/>
  <c r="J86" i="31"/>
  <c r="C86" i="31"/>
  <c r="E86" i="31" s="1"/>
  <c r="G86" i="31" s="1"/>
  <c r="I86" i="31" s="1"/>
  <c r="K86" i="31" s="1"/>
  <c r="M86" i="31" s="1"/>
  <c r="O86" i="31" s="1"/>
  <c r="B86" i="31"/>
  <c r="E85" i="31"/>
  <c r="G85" i="31" s="1"/>
  <c r="I85" i="31" s="1"/>
  <c r="K85" i="31" s="1"/>
  <c r="M85" i="31" s="1"/>
  <c r="O85" i="31" s="1"/>
  <c r="C85" i="31"/>
  <c r="B85" i="31"/>
  <c r="P84" i="31"/>
  <c r="C84" i="31"/>
  <c r="E84" i="31" s="1"/>
  <c r="G84" i="31" s="1"/>
  <c r="I84" i="31" s="1"/>
  <c r="K84" i="31" s="1"/>
  <c r="M84" i="31" s="1"/>
  <c r="O84" i="31" s="1"/>
  <c r="B84" i="31"/>
  <c r="P83" i="31"/>
  <c r="J83" i="31"/>
  <c r="C83" i="31"/>
  <c r="E83" i="31" s="1"/>
  <c r="G83" i="31" s="1"/>
  <c r="I83" i="31" s="1"/>
  <c r="K83" i="31" s="1"/>
  <c r="M83" i="31" s="1"/>
  <c r="O83" i="31" s="1"/>
  <c r="B83" i="31"/>
  <c r="N82" i="31"/>
  <c r="G82" i="31"/>
  <c r="I82" i="31" s="1"/>
  <c r="K82" i="31" s="1"/>
  <c r="M82" i="31" s="1"/>
  <c r="O82" i="31" s="1"/>
  <c r="F82" i="31"/>
  <c r="C82" i="31"/>
  <c r="E82" i="31" s="1"/>
  <c r="B82" i="31"/>
  <c r="P81" i="31"/>
  <c r="N81" i="31"/>
  <c r="M81" i="31"/>
  <c r="O81" i="31" s="1"/>
  <c r="F81" i="31"/>
  <c r="E81" i="31"/>
  <c r="G81" i="31" s="1"/>
  <c r="I81" i="31" s="1"/>
  <c r="K81" i="31" s="1"/>
  <c r="C81" i="31"/>
  <c r="B81" i="31"/>
  <c r="E80" i="31"/>
  <c r="G80" i="31" s="1"/>
  <c r="I80" i="31" s="1"/>
  <c r="K80" i="31" s="1"/>
  <c r="M80" i="31" s="1"/>
  <c r="O80" i="31" s="1"/>
  <c r="C80" i="31"/>
  <c r="B80" i="31"/>
  <c r="O55" i="31" a="1"/>
  <c r="O55" i="31" s="1"/>
  <c r="P108" i="31" s="1"/>
  <c r="M55" i="31"/>
  <c r="N106" i="31" s="1"/>
  <c r="M55" i="31" a="1"/>
  <c r="K55" i="31" a="1"/>
  <c r="K55" i="31" s="1"/>
  <c r="I55" i="31" a="1"/>
  <c r="I55" i="31" s="1"/>
  <c r="J85" i="31" s="1"/>
  <c r="E55" i="31"/>
  <c r="E55" i="31" a="1"/>
  <c r="F39" i="31"/>
  <c r="P37" i="31"/>
  <c r="P39" i="31" s="1"/>
  <c r="N37" i="31"/>
  <c r="J37" i="31"/>
  <c r="J39" i="31" s="1"/>
  <c r="F37" i="31"/>
  <c r="C6" i="31"/>
  <c r="L17" i="31" s="1"/>
  <c r="L37" i="31" s="1"/>
  <c r="L39" i="31" s="1"/>
  <c r="O4" i="31"/>
  <c r="C109" i="30"/>
  <c r="E109" i="30" s="1"/>
  <c r="G109" i="30" s="1"/>
  <c r="I109" i="30" s="1"/>
  <c r="K109" i="30" s="1"/>
  <c r="M109" i="30" s="1"/>
  <c r="O109" i="30" s="1"/>
  <c r="B109" i="30"/>
  <c r="C108" i="30"/>
  <c r="E108" i="30" s="1"/>
  <c r="G108" i="30" s="1"/>
  <c r="I108" i="30" s="1"/>
  <c r="K108" i="30" s="1"/>
  <c r="M108" i="30" s="1"/>
  <c r="O108" i="30" s="1"/>
  <c r="B108" i="30"/>
  <c r="C107" i="30"/>
  <c r="E107" i="30" s="1"/>
  <c r="G107" i="30" s="1"/>
  <c r="I107" i="30" s="1"/>
  <c r="K107" i="30" s="1"/>
  <c r="M107" i="30" s="1"/>
  <c r="O107" i="30" s="1"/>
  <c r="B107" i="30"/>
  <c r="C106" i="30"/>
  <c r="E106" i="30" s="1"/>
  <c r="G106" i="30" s="1"/>
  <c r="I106" i="30" s="1"/>
  <c r="K106" i="30" s="1"/>
  <c r="M106" i="30" s="1"/>
  <c r="O106" i="30" s="1"/>
  <c r="B106" i="30"/>
  <c r="C105" i="30"/>
  <c r="E105" i="30" s="1"/>
  <c r="G105" i="30" s="1"/>
  <c r="I105" i="30" s="1"/>
  <c r="K105" i="30" s="1"/>
  <c r="M105" i="30" s="1"/>
  <c r="O105" i="30" s="1"/>
  <c r="B105" i="30"/>
  <c r="E104" i="30"/>
  <c r="G104" i="30" s="1"/>
  <c r="I104" i="30" s="1"/>
  <c r="K104" i="30" s="1"/>
  <c r="M104" i="30" s="1"/>
  <c r="O104" i="30" s="1"/>
  <c r="C104" i="30"/>
  <c r="B104" i="30"/>
  <c r="E103" i="30"/>
  <c r="G103" i="30" s="1"/>
  <c r="I103" i="30" s="1"/>
  <c r="K103" i="30" s="1"/>
  <c r="M103" i="30" s="1"/>
  <c r="O103" i="30" s="1"/>
  <c r="C103" i="30"/>
  <c r="B103" i="30"/>
  <c r="C102" i="30"/>
  <c r="E102" i="30" s="1"/>
  <c r="G102" i="30" s="1"/>
  <c r="I102" i="30" s="1"/>
  <c r="K102" i="30" s="1"/>
  <c r="M102" i="30" s="1"/>
  <c r="O102" i="30" s="1"/>
  <c r="B102" i="30"/>
  <c r="C101" i="30"/>
  <c r="E101" i="30" s="1"/>
  <c r="G101" i="30" s="1"/>
  <c r="I101" i="30" s="1"/>
  <c r="K101" i="30" s="1"/>
  <c r="M101" i="30" s="1"/>
  <c r="O101" i="30" s="1"/>
  <c r="B101" i="30"/>
  <c r="C100" i="30"/>
  <c r="E100" i="30" s="1"/>
  <c r="G100" i="30" s="1"/>
  <c r="I100" i="30" s="1"/>
  <c r="K100" i="30" s="1"/>
  <c r="M100" i="30" s="1"/>
  <c r="O100" i="30" s="1"/>
  <c r="B100" i="30"/>
  <c r="C99" i="30"/>
  <c r="E99" i="30" s="1"/>
  <c r="G99" i="30" s="1"/>
  <c r="I99" i="30" s="1"/>
  <c r="K99" i="30" s="1"/>
  <c r="M99" i="30" s="1"/>
  <c r="O99" i="30" s="1"/>
  <c r="B99" i="30"/>
  <c r="C98" i="30"/>
  <c r="E98" i="30" s="1"/>
  <c r="G98" i="30" s="1"/>
  <c r="I98" i="30" s="1"/>
  <c r="K98" i="30" s="1"/>
  <c r="M98" i="30" s="1"/>
  <c r="O98" i="30" s="1"/>
  <c r="B98" i="30"/>
  <c r="G97" i="30"/>
  <c r="I97" i="30" s="1"/>
  <c r="K97" i="30" s="1"/>
  <c r="M97" i="30" s="1"/>
  <c r="O97" i="30" s="1"/>
  <c r="C97" i="30"/>
  <c r="E97" i="30" s="1"/>
  <c r="B97" i="30"/>
  <c r="E96" i="30"/>
  <c r="G96" i="30" s="1"/>
  <c r="I96" i="30" s="1"/>
  <c r="K96" i="30" s="1"/>
  <c r="M96" i="30" s="1"/>
  <c r="O96" i="30" s="1"/>
  <c r="C96" i="30"/>
  <c r="B96" i="30"/>
  <c r="M95" i="30"/>
  <c r="O95" i="30" s="1"/>
  <c r="E95" i="30"/>
  <c r="G95" i="30" s="1"/>
  <c r="I95" i="30" s="1"/>
  <c r="K95" i="30" s="1"/>
  <c r="C95" i="30"/>
  <c r="B95" i="30"/>
  <c r="K94" i="30"/>
  <c r="M94" i="30" s="1"/>
  <c r="O94" i="30" s="1"/>
  <c r="C94" i="30"/>
  <c r="E94" i="30" s="1"/>
  <c r="G94" i="30" s="1"/>
  <c r="I94" i="30" s="1"/>
  <c r="B94" i="30"/>
  <c r="C93" i="30"/>
  <c r="E93" i="30" s="1"/>
  <c r="G93" i="30" s="1"/>
  <c r="I93" i="30" s="1"/>
  <c r="K93" i="30" s="1"/>
  <c r="M93" i="30" s="1"/>
  <c r="O93" i="30" s="1"/>
  <c r="B93" i="30"/>
  <c r="I92" i="30"/>
  <c r="K92" i="30" s="1"/>
  <c r="M92" i="30" s="1"/>
  <c r="O92" i="30" s="1"/>
  <c r="C92" i="30"/>
  <c r="E92" i="30" s="1"/>
  <c r="G92" i="30" s="1"/>
  <c r="B92" i="30"/>
  <c r="C91" i="30"/>
  <c r="E91" i="30" s="1"/>
  <c r="G91" i="30" s="1"/>
  <c r="I91" i="30" s="1"/>
  <c r="K91" i="30" s="1"/>
  <c r="M91" i="30" s="1"/>
  <c r="O91" i="30" s="1"/>
  <c r="B91" i="30"/>
  <c r="C90" i="30"/>
  <c r="E90" i="30" s="1"/>
  <c r="G90" i="30" s="1"/>
  <c r="I90" i="30" s="1"/>
  <c r="K90" i="30" s="1"/>
  <c r="M90" i="30" s="1"/>
  <c r="O90" i="30" s="1"/>
  <c r="B90" i="30"/>
  <c r="O89" i="30"/>
  <c r="G89" i="30"/>
  <c r="I89" i="30" s="1"/>
  <c r="K89" i="30" s="1"/>
  <c r="M89" i="30" s="1"/>
  <c r="C89" i="30"/>
  <c r="E89" i="30" s="1"/>
  <c r="B89" i="30"/>
  <c r="E88" i="30"/>
  <c r="G88" i="30" s="1"/>
  <c r="I88" i="30" s="1"/>
  <c r="K88" i="30" s="1"/>
  <c r="M88" i="30" s="1"/>
  <c r="O88" i="30" s="1"/>
  <c r="C88" i="30"/>
  <c r="B88" i="30"/>
  <c r="E87" i="30"/>
  <c r="G87" i="30" s="1"/>
  <c r="I87" i="30" s="1"/>
  <c r="K87" i="30" s="1"/>
  <c r="M87" i="30" s="1"/>
  <c r="O87" i="30" s="1"/>
  <c r="C87" i="30"/>
  <c r="B87" i="30"/>
  <c r="C86" i="30"/>
  <c r="E86" i="30" s="1"/>
  <c r="G86" i="30" s="1"/>
  <c r="I86" i="30" s="1"/>
  <c r="K86" i="30" s="1"/>
  <c r="M86" i="30" s="1"/>
  <c r="O86" i="30" s="1"/>
  <c r="B86" i="30"/>
  <c r="C85" i="30"/>
  <c r="E85" i="30" s="1"/>
  <c r="G85" i="30" s="1"/>
  <c r="I85" i="30" s="1"/>
  <c r="K85" i="30" s="1"/>
  <c r="M85" i="30" s="1"/>
  <c r="O85" i="30" s="1"/>
  <c r="B85" i="30"/>
  <c r="C84" i="30"/>
  <c r="E84" i="30" s="1"/>
  <c r="G84" i="30" s="1"/>
  <c r="I84" i="30" s="1"/>
  <c r="K84" i="30" s="1"/>
  <c r="M84" i="30" s="1"/>
  <c r="O84" i="30" s="1"/>
  <c r="B84" i="30"/>
  <c r="P83" i="30"/>
  <c r="I83" i="30"/>
  <c r="K83" i="30" s="1"/>
  <c r="M83" i="30" s="1"/>
  <c r="O83" i="30" s="1"/>
  <c r="C83" i="30"/>
  <c r="E83" i="30" s="1"/>
  <c r="G83" i="30" s="1"/>
  <c r="B83" i="30"/>
  <c r="C82" i="30"/>
  <c r="E82" i="30" s="1"/>
  <c r="G82" i="30" s="1"/>
  <c r="I82" i="30" s="1"/>
  <c r="K82" i="30" s="1"/>
  <c r="M82" i="30" s="1"/>
  <c r="O82" i="30" s="1"/>
  <c r="B82" i="30"/>
  <c r="C81" i="30"/>
  <c r="E81" i="30" s="1"/>
  <c r="G81" i="30" s="1"/>
  <c r="I81" i="30" s="1"/>
  <c r="K81" i="30" s="1"/>
  <c r="M81" i="30" s="1"/>
  <c r="O81" i="30" s="1"/>
  <c r="B81" i="30"/>
  <c r="M80" i="30"/>
  <c r="O80" i="30" s="1"/>
  <c r="E80" i="30"/>
  <c r="G80" i="30" s="1"/>
  <c r="I80" i="30" s="1"/>
  <c r="K80" i="30" s="1"/>
  <c r="C80" i="30"/>
  <c r="B80" i="30"/>
  <c r="O55" i="30" a="1"/>
  <c r="O55" i="30" s="1"/>
  <c r="P99" i="30" s="1"/>
  <c r="M55" i="30" a="1"/>
  <c r="M55" i="30" s="1"/>
  <c r="N105" i="30" s="1"/>
  <c r="K55" i="30" a="1"/>
  <c r="K55" i="30" s="1"/>
  <c r="G55" i="30" a="1"/>
  <c r="G55" i="30" s="1"/>
  <c r="H83" i="30" s="1"/>
  <c r="C55" i="30" a="1"/>
  <c r="C55" i="30" s="1"/>
  <c r="P37" i="30"/>
  <c r="L37" i="30"/>
  <c r="H37" i="30"/>
  <c r="H39" i="30" s="1"/>
  <c r="D37" i="30"/>
  <c r="C6" i="30"/>
  <c r="N37" i="30" s="1"/>
  <c r="N39" i="30" s="1"/>
  <c r="O4" i="30"/>
  <c r="E109" i="29"/>
  <c r="G109" i="29" s="1"/>
  <c r="I109" i="29" s="1"/>
  <c r="K109" i="29" s="1"/>
  <c r="M109" i="29" s="1"/>
  <c r="O109" i="29" s="1"/>
  <c r="C109" i="29"/>
  <c r="B109" i="29"/>
  <c r="C108" i="29"/>
  <c r="E108" i="29" s="1"/>
  <c r="G108" i="29" s="1"/>
  <c r="I108" i="29" s="1"/>
  <c r="K108" i="29" s="1"/>
  <c r="M108" i="29" s="1"/>
  <c r="O108" i="29" s="1"/>
  <c r="B108" i="29"/>
  <c r="E107" i="29"/>
  <c r="G107" i="29" s="1"/>
  <c r="I107" i="29" s="1"/>
  <c r="K107" i="29" s="1"/>
  <c r="M107" i="29" s="1"/>
  <c r="O107" i="29" s="1"/>
  <c r="C107" i="29"/>
  <c r="B107" i="29"/>
  <c r="G106" i="29"/>
  <c r="I106" i="29" s="1"/>
  <c r="K106" i="29" s="1"/>
  <c r="M106" i="29" s="1"/>
  <c r="O106" i="29" s="1"/>
  <c r="E106" i="29"/>
  <c r="C106" i="29"/>
  <c r="B106" i="29"/>
  <c r="C105" i="29"/>
  <c r="E105" i="29" s="1"/>
  <c r="G105" i="29" s="1"/>
  <c r="I105" i="29" s="1"/>
  <c r="K105" i="29" s="1"/>
  <c r="M105" i="29" s="1"/>
  <c r="O105" i="29" s="1"/>
  <c r="B105" i="29"/>
  <c r="E104" i="29"/>
  <c r="G104" i="29" s="1"/>
  <c r="I104" i="29" s="1"/>
  <c r="K104" i="29" s="1"/>
  <c r="M104" i="29" s="1"/>
  <c r="O104" i="29" s="1"/>
  <c r="C104" i="29"/>
  <c r="B104" i="29"/>
  <c r="I103" i="29"/>
  <c r="K103" i="29" s="1"/>
  <c r="M103" i="29" s="1"/>
  <c r="O103" i="29" s="1"/>
  <c r="G103" i="29"/>
  <c r="E103" i="29"/>
  <c r="C103" i="29"/>
  <c r="B103" i="29"/>
  <c r="C102" i="29"/>
  <c r="E102" i="29" s="1"/>
  <c r="G102" i="29" s="1"/>
  <c r="I102" i="29" s="1"/>
  <c r="K102" i="29" s="1"/>
  <c r="M102" i="29" s="1"/>
  <c r="O102" i="29" s="1"/>
  <c r="B102" i="29"/>
  <c r="G101" i="29"/>
  <c r="I101" i="29" s="1"/>
  <c r="K101" i="29" s="1"/>
  <c r="M101" i="29" s="1"/>
  <c r="O101" i="29" s="1"/>
  <c r="E101" i="29"/>
  <c r="C101" i="29"/>
  <c r="B101" i="29"/>
  <c r="C100" i="29"/>
  <c r="E100" i="29" s="1"/>
  <c r="G100" i="29" s="1"/>
  <c r="I100" i="29" s="1"/>
  <c r="K100" i="29" s="1"/>
  <c r="M100" i="29" s="1"/>
  <c r="O100" i="29" s="1"/>
  <c r="B100" i="29"/>
  <c r="E99" i="29"/>
  <c r="G99" i="29" s="1"/>
  <c r="I99" i="29" s="1"/>
  <c r="K99" i="29" s="1"/>
  <c r="M99" i="29" s="1"/>
  <c r="O99" i="29" s="1"/>
  <c r="C99" i="29"/>
  <c r="B99" i="29"/>
  <c r="G98" i="29"/>
  <c r="I98" i="29" s="1"/>
  <c r="K98" i="29" s="1"/>
  <c r="M98" i="29" s="1"/>
  <c r="O98" i="29" s="1"/>
  <c r="E98" i="29"/>
  <c r="C98" i="29"/>
  <c r="B98" i="29"/>
  <c r="C97" i="29"/>
  <c r="E97" i="29" s="1"/>
  <c r="G97" i="29" s="1"/>
  <c r="I97" i="29" s="1"/>
  <c r="K97" i="29" s="1"/>
  <c r="M97" i="29" s="1"/>
  <c r="O97" i="29" s="1"/>
  <c r="B97" i="29"/>
  <c r="E96" i="29"/>
  <c r="G96" i="29" s="1"/>
  <c r="I96" i="29" s="1"/>
  <c r="K96" i="29" s="1"/>
  <c r="M96" i="29" s="1"/>
  <c r="O96" i="29" s="1"/>
  <c r="C96" i="29"/>
  <c r="B96" i="29"/>
  <c r="I95" i="29"/>
  <c r="K95" i="29" s="1"/>
  <c r="M95" i="29" s="1"/>
  <c r="O95" i="29" s="1"/>
  <c r="G95" i="29"/>
  <c r="E95" i="29"/>
  <c r="C95" i="29"/>
  <c r="B95" i="29"/>
  <c r="C94" i="29"/>
  <c r="E94" i="29" s="1"/>
  <c r="G94" i="29" s="1"/>
  <c r="I94" i="29" s="1"/>
  <c r="K94" i="29" s="1"/>
  <c r="M94" i="29" s="1"/>
  <c r="O94" i="29" s="1"/>
  <c r="B94" i="29"/>
  <c r="G93" i="29"/>
  <c r="I93" i="29" s="1"/>
  <c r="K93" i="29" s="1"/>
  <c r="M93" i="29" s="1"/>
  <c r="O93" i="29" s="1"/>
  <c r="E93" i="29"/>
  <c r="C93" i="29"/>
  <c r="B93" i="29"/>
  <c r="C92" i="29"/>
  <c r="E92" i="29" s="1"/>
  <c r="G92" i="29" s="1"/>
  <c r="I92" i="29" s="1"/>
  <c r="K92" i="29" s="1"/>
  <c r="M92" i="29" s="1"/>
  <c r="O92" i="29" s="1"/>
  <c r="B92" i="29"/>
  <c r="E91" i="29"/>
  <c r="G91" i="29" s="1"/>
  <c r="I91" i="29" s="1"/>
  <c r="K91" i="29" s="1"/>
  <c r="M91" i="29" s="1"/>
  <c r="O91" i="29" s="1"/>
  <c r="C91" i="29"/>
  <c r="B91" i="29"/>
  <c r="G90" i="29"/>
  <c r="I90" i="29" s="1"/>
  <c r="K90" i="29" s="1"/>
  <c r="M90" i="29" s="1"/>
  <c r="O90" i="29" s="1"/>
  <c r="E90" i="29"/>
  <c r="C90" i="29"/>
  <c r="B90" i="29"/>
  <c r="C89" i="29"/>
  <c r="E89" i="29" s="1"/>
  <c r="G89" i="29" s="1"/>
  <c r="I89" i="29" s="1"/>
  <c r="K89" i="29" s="1"/>
  <c r="M89" i="29" s="1"/>
  <c r="O89" i="29" s="1"/>
  <c r="B89" i="29"/>
  <c r="E88" i="29"/>
  <c r="G88" i="29" s="1"/>
  <c r="I88" i="29" s="1"/>
  <c r="K88" i="29" s="1"/>
  <c r="M88" i="29" s="1"/>
  <c r="O88" i="29" s="1"/>
  <c r="C88" i="29"/>
  <c r="B88" i="29"/>
  <c r="I87" i="29"/>
  <c r="K87" i="29" s="1"/>
  <c r="M87" i="29" s="1"/>
  <c r="O87" i="29" s="1"/>
  <c r="G87" i="29"/>
  <c r="E87" i="29"/>
  <c r="C87" i="29"/>
  <c r="B87" i="29"/>
  <c r="C86" i="29"/>
  <c r="E86" i="29" s="1"/>
  <c r="G86" i="29" s="1"/>
  <c r="I86" i="29" s="1"/>
  <c r="K86" i="29" s="1"/>
  <c r="M86" i="29" s="1"/>
  <c r="O86" i="29" s="1"/>
  <c r="B86" i="29"/>
  <c r="G85" i="29"/>
  <c r="I85" i="29" s="1"/>
  <c r="K85" i="29" s="1"/>
  <c r="M85" i="29" s="1"/>
  <c r="O85" i="29" s="1"/>
  <c r="E85" i="29"/>
  <c r="C85" i="29"/>
  <c r="B85" i="29"/>
  <c r="C84" i="29"/>
  <c r="E84" i="29" s="1"/>
  <c r="G84" i="29" s="1"/>
  <c r="I84" i="29" s="1"/>
  <c r="K84" i="29" s="1"/>
  <c r="M84" i="29" s="1"/>
  <c r="O84" i="29" s="1"/>
  <c r="B84" i="29"/>
  <c r="E83" i="29"/>
  <c r="G83" i="29" s="1"/>
  <c r="I83" i="29" s="1"/>
  <c r="K83" i="29" s="1"/>
  <c r="M83" i="29" s="1"/>
  <c r="O83" i="29" s="1"/>
  <c r="C83" i="29"/>
  <c r="B83" i="29"/>
  <c r="G82" i="29"/>
  <c r="I82" i="29" s="1"/>
  <c r="K82" i="29" s="1"/>
  <c r="M82" i="29" s="1"/>
  <c r="O82" i="29" s="1"/>
  <c r="E82" i="29"/>
  <c r="C82" i="29"/>
  <c r="B82" i="29"/>
  <c r="C81" i="29"/>
  <c r="E81" i="29" s="1"/>
  <c r="G81" i="29" s="1"/>
  <c r="I81" i="29" s="1"/>
  <c r="K81" i="29" s="1"/>
  <c r="M81" i="29" s="1"/>
  <c r="O81" i="29" s="1"/>
  <c r="B81" i="29"/>
  <c r="E80" i="29"/>
  <c r="G80" i="29" s="1"/>
  <c r="I80" i="29" s="1"/>
  <c r="K80" i="29" s="1"/>
  <c r="M80" i="29" s="1"/>
  <c r="O80" i="29" s="1"/>
  <c r="C80" i="29"/>
  <c r="B80" i="29"/>
  <c r="O55" i="29" a="1"/>
  <c r="O55" i="29" s="1"/>
  <c r="K55" i="29" a="1"/>
  <c r="K55" i="29" s="1"/>
  <c r="L105" i="29" s="1"/>
  <c r="G55" i="29" a="1"/>
  <c r="G55" i="29" s="1"/>
  <c r="C55" i="29" a="1"/>
  <c r="C55" i="29" s="1"/>
  <c r="D105" i="29" s="1"/>
  <c r="P37" i="29"/>
  <c r="P39" i="29" s="1"/>
  <c r="L37" i="29"/>
  <c r="L39" i="29" s="1"/>
  <c r="H37" i="29"/>
  <c r="H39" i="29" s="1"/>
  <c r="D37" i="29"/>
  <c r="D39" i="29" s="1"/>
  <c r="I55" i="29" a="1"/>
  <c r="I55" i="29" s="1"/>
  <c r="O4" i="29"/>
  <c r="L105" i="31" l="1"/>
  <c r="L97" i="31"/>
  <c r="L89" i="31"/>
  <c r="L81" i="31"/>
  <c r="L106" i="31"/>
  <c r="L98" i="31"/>
  <c r="L90" i="31"/>
  <c r="L82" i="31"/>
  <c r="L100" i="31"/>
  <c r="L92" i="31"/>
  <c r="L84" i="31"/>
  <c r="L101" i="31"/>
  <c r="L107" i="31"/>
  <c r="L99" i="31"/>
  <c r="L91" i="31"/>
  <c r="L83" i="31"/>
  <c r="L108" i="31"/>
  <c r="L109" i="31"/>
  <c r="L102" i="31"/>
  <c r="L94" i="31"/>
  <c r="L86" i="31"/>
  <c r="L103" i="31"/>
  <c r="L95" i="31"/>
  <c r="L87" i="31"/>
  <c r="L85" i="31"/>
  <c r="L80" i="31"/>
  <c r="L88" i="31"/>
  <c r="L96" i="31"/>
  <c r="L93" i="31"/>
  <c r="L104" i="31"/>
  <c r="P97" i="31"/>
  <c r="N107" i="31"/>
  <c r="N99" i="31"/>
  <c r="N91" i="31"/>
  <c r="N83" i="31"/>
  <c r="N108" i="31"/>
  <c r="N100" i="31"/>
  <c r="N92" i="31"/>
  <c r="N84" i="31"/>
  <c r="N102" i="31"/>
  <c r="N109" i="31"/>
  <c r="N101" i="31"/>
  <c r="N93" i="31"/>
  <c r="N85" i="31"/>
  <c r="N94" i="31"/>
  <c r="N86" i="31"/>
  <c r="N103" i="31"/>
  <c r="N104" i="31"/>
  <c r="N96" i="31"/>
  <c r="N88" i="31"/>
  <c r="N80" i="31"/>
  <c r="N105" i="31"/>
  <c r="N97" i="31"/>
  <c r="N89" i="31"/>
  <c r="N90" i="31"/>
  <c r="P109" i="31"/>
  <c r="P101" i="31"/>
  <c r="P93" i="31"/>
  <c r="P85" i="31"/>
  <c r="P96" i="31"/>
  <c r="P88" i="31"/>
  <c r="P80" i="31"/>
  <c r="P102" i="31"/>
  <c r="P94" i="31"/>
  <c r="P86" i="31"/>
  <c r="P103" i="31"/>
  <c r="P95" i="31"/>
  <c r="P87" i="31"/>
  <c r="P104" i="31"/>
  <c r="P105" i="31"/>
  <c r="P106" i="31"/>
  <c r="P98" i="31"/>
  <c r="P90" i="31"/>
  <c r="P82" i="31"/>
  <c r="P107" i="31"/>
  <c r="P99" i="31"/>
  <c r="P91" i="31"/>
  <c r="F107" i="31"/>
  <c r="F99" i="31"/>
  <c r="F91" i="31"/>
  <c r="F83" i="31"/>
  <c r="F94" i="31"/>
  <c r="F86" i="31"/>
  <c r="F103" i="31"/>
  <c r="F108" i="31"/>
  <c r="F100" i="31"/>
  <c r="F92" i="31"/>
  <c r="F84" i="31"/>
  <c r="F109" i="31"/>
  <c r="F101" i="31"/>
  <c r="F93" i="31"/>
  <c r="F85" i="31"/>
  <c r="F102" i="31"/>
  <c r="F104" i="31"/>
  <c r="F96" i="31"/>
  <c r="F88" i="31"/>
  <c r="F80" i="31"/>
  <c r="F105" i="31"/>
  <c r="F97" i="31"/>
  <c r="F89" i="31"/>
  <c r="P92" i="31"/>
  <c r="N95" i="31"/>
  <c r="F98" i="31"/>
  <c r="J103" i="31"/>
  <c r="J95" i="31"/>
  <c r="J87" i="31"/>
  <c r="J107" i="31"/>
  <c r="J104" i="31"/>
  <c r="J96" i="31"/>
  <c r="J88" i="31"/>
  <c r="J80" i="31"/>
  <c r="J106" i="31"/>
  <c r="J82" i="31"/>
  <c r="J105" i="31"/>
  <c r="J97" i="31"/>
  <c r="J89" i="31"/>
  <c r="J81" i="31"/>
  <c r="J98" i="31"/>
  <c r="J90" i="31"/>
  <c r="J108" i="31"/>
  <c r="J100" i="31"/>
  <c r="J92" i="31"/>
  <c r="J84" i="31"/>
  <c r="J109" i="31"/>
  <c r="J101" i="31"/>
  <c r="J93" i="31"/>
  <c r="P89" i="31"/>
  <c r="N39" i="31"/>
  <c r="D17" i="31"/>
  <c r="H17" i="31"/>
  <c r="D39" i="30"/>
  <c r="P39" i="30"/>
  <c r="L39" i="30"/>
  <c r="D95" i="30"/>
  <c r="D94" i="30"/>
  <c r="D87" i="30"/>
  <c r="H91" i="30"/>
  <c r="N89" i="30"/>
  <c r="L105" i="30"/>
  <c r="L97" i="30"/>
  <c r="L89" i="30"/>
  <c r="L81" i="30"/>
  <c r="L108" i="30"/>
  <c r="L84" i="30"/>
  <c r="L106" i="30"/>
  <c r="L98" i="30"/>
  <c r="L90" i="30"/>
  <c r="L82" i="30"/>
  <c r="L100" i="30"/>
  <c r="L92" i="30"/>
  <c r="L85" i="30"/>
  <c r="L102" i="30"/>
  <c r="L107" i="30"/>
  <c r="L99" i="30"/>
  <c r="L91" i="30"/>
  <c r="L83" i="30"/>
  <c r="L101" i="30"/>
  <c r="L93" i="30"/>
  <c r="L109" i="30"/>
  <c r="L104" i="30"/>
  <c r="L96" i="30"/>
  <c r="L88" i="30"/>
  <c r="L80" i="30"/>
  <c r="H109" i="30"/>
  <c r="H101" i="30"/>
  <c r="H93" i="30"/>
  <c r="H85" i="30"/>
  <c r="H105" i="30"/>
  <c r="H89" i="30"/>
  <c r="H102" i="30"/>
  <c r="H94" i="30"/>
  <c r="H86" i="30"/>
  <c r="H81" i="30"/>
  <c r="H106" i="30"/>
  <c r="H103" i="30"/>
  <c r="H95" i="30"/>
  <c r="H87" i="30"/>
  <c r="H88" i="30"/>
  <c r="H80" i="30"/>
  <c r="H97" i="30"/>
  <c r="H108" i="30"/>
  <c r="H100" i="30"/>
  <c r="H92" i="30"/>
  <c r="H84" i="30"/>
  <c r="H104" i="30"/>
  <c r="H96" i="30"/>
  <c r="H98" i="30"/>
  <c r="L86" i="30"/>
  <c r="P90" i="30"/>
  <c r="D103" i="30"/>
  <c r="H107" i="30"/>
  <c r="L103" i="30"/>
  <c r="P107" i="30"/>
  <c r="N107" i="30"/>
  <c r="N99" i="30"/>
  <c r="N91" i="30"/>
  <c r="N83" i="30"/>
  <c r="N103" i="30"/>
  <c r="N104" i="30"/>
  <c r="N108" i="30"/>
  <c r="N100" i="30"/>
  <c r="N92" i="30"/>
  <c r="N84" i="30"/>
  <c r="N102" i="30"/>
  <c r="N94" i="30"/>
  <c r="N86" i="30"/>
  <c r="N95" i="30"/>
  <c r="N87" i="30"/>
  <c r="N109" i="30"/>
  <c r="N101" i="30"/>
  <c r="N93" i="30"/>
  <c r="N85" i="30"/>
  <c r="N106" i="30"/>
  <c r="N98" i="30"/>
  <c r="N90" i="30"/>
  <c r="N82" i="30"/>
  <c r="N97" i="30"/>
  <c r="H99" i="30"/>
  <c r="N80" i="30"/>
  <c r="N88" i="30"/>
  <c r="L87" i="30"/>
  <c r="P91" i="30"/>
  <c r="L94" i="30"/>
  <c r="D105" i="30"/>
  <c r="D97" i="30"/>
  <c r="D89" i="30"/>
  <c r="D81" i="30"/>
  <c r="D102" i="30"/>
  <c r="D106" i="30"/>
  <c r="D98" i="30"/>
  <c r="D90" i="30"/>
  <c r="D82" i="30"/>
  <c r="D108" i="30"/>
  <c r="D84" i="30"/>
  <c r="D107" i="30"/>
  <c r="D99" i="30"/>
  <c r="D91" i="30"/>
  <c r="D83" i="30"/>
  <c r="D85" i="30"/>
  <c r="D104" i="30"/>
  <c r="D96" i="30"/>
  <c r="D88" i="30"/>
  <c r="D80" i="30"/>
  <c r="D100" i="30"/>
  <c r="D92" i="30"/>
  <c r="D109" i="30"/>
  <c r="D101" i="30"/>
  <c r="D93" i="30"/>
  <c r="D86" i="30"/>
  <c r="H90" i="30"/>
  <c r="N96" i="30"/>
  <c r="P109" i="30"/>
  <c r="P101" i="30"/>
  <c r="P93" i="30"/>
  <c r="P85" i="30"/>
  <c r="P80" i="30"/>
  <c r="P81" i="30"/>
  <c r="P98" i="30"/>
  <c r="P102" i="30"/>
  <c r="P94" i="30"/>
  <c r="P86" i="30"/>
  <c r="P96" i="30"/>
  <c r="P88" i="30"/>
  <c r="P103" i="30"/>
  <c r="P95" i="30"/>
  <c r="P87" i="30"/>
  <c r="P105" i="30"/>
  <c r="P89" i="30"/>
  <c r="P106" i="30"/>
  <c r="P108" i="30"/>
  <c r="P100" i="30"/>
  <c r="P92" i="30"/>
  <c r="P84" i="30"/>
  <c r="P104" i="30"/>
  <c r="P97" i="30"/>
  <c r="H82" i="30"/>
  <c r="P82" i="30"/>
  <c r="N81" i="30"/>
  <c r="L95" i="30"/>
  <c r="H109" i="29"/>
  <c r="H101" i="29"/>
  <c r="H93" i="29"/>
  <c r="H85" i="29"/>
  <c r="H102" i="29"/>
  <c r="H94" i="29"/>
  <c r="H86" i="29"/>
  <c r="H103" i="29"/>
  <c r="H95" i="29"/>
  <c r="H87" i="29"/>
  <c r="H104" i="29"/>
  <c r="H96" i="29"/>
  <c r="H88" i="29"/>
  <c r="H80" i="29"/>
  <c r="H105" i="29"/>
  <c r="H97" i="29"/>
  <c r="H89" i="29"/>
  <c r="H81" i="29"/>
  <c r="H106" i="29"/>
  <c r="H98" i="29"/>
  <c r="H90" i="29"/>
  <c r="H82" i="29"/>
  <c r="H107" i="29"/>
  <c r="H99" i="29"/>
  <c r="H91" i="29"/>
  <c r="H83" i="29"/>
  <c r="H108" i="29"/>
  <c r="H100" i="29"/>
  <c r="H92" i="29"/>
  <c r="H84" i="29"/>
  <c r="J103" i="29"/>
  <c r="J95" i="29"/>
  <c r="J87" i="29"/>
  <c r="J104" i="29"/>
  <c r="J96" i="29"/>
  <c r="J88" i="29"/>
  <c r="J80" i="29"/>
  <c r="J105" i="29"/>
  <c r="J97" i="29"/>
  <c r="J89" i="29"/>
  <c r="J81" i="29"/>
  <c r="J106" i="29"/>
  <c r="J98" i="29"/>
  <c r="J90" i="29"/>
  <c r="J82" i="29"/>
  <c r="J107" i="29"/>
  <c r="J99" i="29"/>
  <c r="J91" i="29"/>
  <c r="J83" i="29"/>
  <c r="J108" i="29"/>
  <c r="J100" i="29"/>
  <c r="J92" i="29"/>
  <c r="J84" i="29"/>
  <c r="J109" i="29"/>
  <c r="J101" i="29"/>
  <c r="J93" i="29"/>
  <c r="J85" i="29"/>
  <c r="J102" i="29"/>
  <c r="J94" i="29"/>
  <c r="J86" i="29"/>
  <c r="P109" i="29"/>
  <c r="P101" i="29"/>
  <c r="P93" i="29"/>
  <c r="P85" i="29"/>
  <c r="P102" i="29"/>
  <c r="P94" i="29"/>
  <c r="P86" i="29"/>
  <c r="P103" i="29"/>
  <c r="P95" i="29"/>
  <c r="P87" i="29"/>
  <c r="P104" i="29"/>
  <c r="P96" i="29"/>
  <c r="P88" i="29"/>
  <c r="P80" i="29"/>
  <c r="P105" i="29"/>
  <c r="P97" i="29"/>
  <c r="P89" i="29"/>
  <c r="P81" i="29"/>
  <c r="P106" i="29"/>
  <c r="P98" i="29"/>
  <c r="P90" i="29"/>
  <c r="P82" i="29"/>
  <c r="P107" i="29"/>
  <c r="P99" i="29"/>
  <c r="P91" i="29"/>
  <c r="P83" i="29"/>
  <c r="P108" i="29"/>
  <c r="P100" i="29"/>
  <c r="P92" i="29"/>
  <c r="P84" i="29"/>
  <c r="N37" i="29"/>
  <c r="N39" i="29" s="1"/>
  <c r="M55" i="29" a="1"/>
  <c r="M55" i="29" s="1"/>
  <c r="D80" i="29"/>
  <c r="L80" i="29"/>
  <c r="D88" i="29"/>
  <c r="L88" i="29"/>
  <c r="D96" i="29"/>
  <c r="L96" i="29"/>
  <c r="D104" i="29"/>
  <c r="L104" i="29"/>
  <c r="D87" i="29"/>
  <c r="L87" i="29"/>
  <c r="D95" i="29"/>
  <c r="L95" i="29"/>
  <c r="D103" i="29"/>
  <c r="L103" i="29"/>
  <c r="D86" i="29"/>
  <c r="L86" i="29"/>
  <c r="D94" i="29"/>
  <c r="L94" i="29"/>
  <c r="D102" i="29"/>
  <c r="L102" i="29"/>
  <c r="J37" i="29"/>
  <c r="J39" i="29" s="1"/>
  <c r="D85" i="29"/>
  <c r="L85" i="29"/>
  <c r="D93" i="29"/>
  <c r="L93" i="29"/>
  <c r="D101" i="29"/>
  <c r="L101" i="29"/>
  <c r="D109" i="29"/>
  <c r="L109" i="29"/>
  <c r="D84" i="29"/>
  <c r="L84" i="29"/>
  <c r="D92" i="29"/>
  <c r="L92" i="29"/>
  <c r="D100" i="29"/>
  <c r="L100" i="29"/>
  <c r="D108" i="29"/>
  <c r="L108" i="29"/>
  <c r="D83" i="29"/>
  <c r="L83" i="29"/>
  <c r="D91" i="29"/>
  <c r="L91" i="29"/>
  <c r="D99" i="29"/>
  <c r="L99" i="29"/>
  <c r="D107" i="29"/>
  <c r="L107" i="29"/>
  <c r="D82" i="29"/>
  <c r="L82" i="29"/>
  <c r="D90" i="29"/>
  <c r="L90" i="29"/>
  <c r="D98" i="29"/>
  <c r="L98" i="29"/>
  <c r="D106" i="29"/>
  <c r="L106" i="29"/>
  <c r="D81" i="29"/>
  <c r="L81" i="29"/>
  <c r="D89" i="29"/>
  <c r="L89" i="29"/>
  <c r="D97" i="29"/>
  <c r="L97" i="29"/>
  <c r="P94" i="9"/>
  <c r="N94" i="9"/>
  <c r="L94" i="9"/>
  <c r="J94" i="9"/>
  <c r="H94" i="9"/>
  <c r="F94" i="9"/>
  <c r="D94" i="9"/>
  <c r="C94" i="9"/>
  <c r="E94" i="9" s="1"/>
  <c r="G94" i="9" s="1"/>
  <c r="I94" i="9" s="1"/>
  <c r="K94" i="9" s="1"/>
  <c r="M94" i="9" s="1"/>
  <c r="O94" i="9" s="1"/>
  <c r="B94" i="9"/>
  <c r="P94" i="10"/>
  <c r="N94" i="10"/>
  <c r="L94" i="10"/>
  <c r="J94" i="10"/>
  <c r="H94" i="10"/>
  <c r="F94" i="10"/>
  <c r="D94" i="10"/>
  <c r="C94" i="10"/>
  <c r="E94" i="10" s="1"/>
  <c r="G94" i="10" s="1"/>
  <c r="I94" i="10" s="1"/>
  <c r="K94" i="10" s="1"/>
  <c r="M94" i="10" s="1"/>
  <c r="O94" i="10" s="1"/>
  <c r="B94" i="10"/>
  <c r="P94" i="15"/>
  <c r="N94" i="15"/>
  <c r="L94" i="15"/>
  <c r="J94" i="15"/>
  <c r="H94" i="15"/>
  <c r="F94" i="15"/>
  <c r="D94" i="15"/>
  <c r="C94" i="15"/>
  <c r="E94" i="15" s="1"/>
  <c r="G94" i="15" s="1"/>
  <c r="I94" i="15" s="1"/>
  <c r="K94" i="15" s="1"/>
  <c r="M94" i="15" s="1"/>
  <c r="O94" i="15" s="1"/>
  <c r="B94" i="15"/>
  <c r="P94" i="17"/>
  <c r="N94" i="17"/>
  <c r="L94" i="17"/>
  <c r="J94" i="17"/>
  <c r="H94" i="17"/>
  <c r="F94" i="17"/>
  <c r="D94" i="17"/>
  <c r="C94" i="17"/>
  <c r="E94" i="17" s="1"/>
  <c r="G94" i="17" s="1"/>
  <c r="I94" i="17" s="1"/>
  <c r="K94" i="17" s="1"/>
  <c r="M94" i="17" s="1"/>
  <c r="O94" i="17" s="1"/>
  <c r="B94" i="17"/>
  <c r="P94" i="16"/>
  <c r="N94" i="16"/>
  <c r="L94" i="16"/>
  <c r="J94" i="16"/>
  <c r="H94" i="16"/>
  <c r="F94" i="16"/>
  <c r="D94" i="16"/>
  <c r="C94" i="16"/>
  <c r="E94" i="16" s="1"/>
  <c r="G94" i="16" s="1"/>
  <c r="I94" i="16" s="1"/>
  <c r="K94" i="16" s="1"/>
  <c r="M94" i="16" s="1"/>
  <c r="O94" i="16" s="1"/>
  <c r="B94" i="16"/>
  <c r="G55" i="31" l="1" a="1"/>
  <c r="G55" i="31" s="1"/>
  <c r="H37" i="31"/>
  <c r="H39" i="31" s="1"/>
  <c r="C55" i="31" a="1"/>
  <c r="C55" i="31" s="1"/>
  <c r="D37" i="31"/>
  <c r="I55" i="30" a="1"/>
  <c r="I55" i="30" s="1"/>
  <c r="J37" i="30"/>
  <c r="J39" i="30" s="1"/>
  <c r="E55" i="30" a="1"/>
  <c r="E55" i="30" s="1"/>
  <c r="F37" i="30"/>
  <c r="N107" i="29"/>
  <c r="N99" i="29"/>
  <c r="N91" i="29"/>
  <c r="N83" i="29"/>
  <c r="N108" i="29"/>
  <c r="N100" i="29"/>
  <c r="N92" i="29"/>
  <c r="N84" i="29"/>
  <c r="N109" i="29"/>
  <c r="N101" i="29"/>
  <c r="N93" i="29"/>
  <c r="N85" i="29"/>
  <c r="N102" i="29"/>
  <c r="N94" i="29"/>
  <c r="N86" i="29"/>
  <c r="N103" i="29"/>
  <c r="N95" i="29"/>
  <c r="N87" i="29"/>
  <c r="N104" i="29"/>
  <c r="N96" i="29"/>
  <c r="N88" i="29"/>
  <c r="N80" i="29"/>
  <c r="N105" i="29"/>
  <c r="N97" i="29"/>
  <c r="N89" i="29"/>
  <c r="N81" i="29"/>
  <c r="N106" i="29"/>
  <c r="N98" i="29"/>
  <c r="N90" i="29"/>
  <c r="N82" i="29"/>
  <c r="E55" i="29" a="1"/>
  <c r="E55" i="29" s="1"/>
  <c r="F37" i="29"/>
  <c r="B94" i="11"/>
  <c r="C94" i="11"/>
  <c r="E94" i="11" s="1"/>
  <c r="G94" i="11" s="1"/>
  <c r="I94" i="11" s="1"/>
  <c r="K94" i="11" s="1"/>
  <c r="M94" i="11" s="1"/>
  <c r="O94" i="11" s="1"/>
  <c r="B109" i="11"/>
  <c r="C109" i="11"/>
  <c r="E109" i="11" s="1"/>
  <c r="G109" i="11" s="1"/>
  <c r="I109" i="11" s="1"/>
  <c r="K109" i="11" s="1"/>
  <c r="M109" i="11" s="1"/>
  <c r="O109" i="11" s="1"/>
  <c r="B37" i="25"/>
  <c r="D4" i="27"/>
  <c r="C108" i="5"/>
  <c r="E108" i="5" s="1"/>
  <c r="G108" i="5" s="1"/>
  <c r="I108" i="5" s="1"/>
  <c r="K108" i="5" s="1"/>
  <c r="M108" i="5" s="1"/>
  <c r="O108" i="5" s="1"/>
  <c r="B108" i="5"/>
  <c r="C107" i="5"/>
  <c r="E107" i="5" s="1"/>
  <c r="G107" i="5" s="1"/>
  <c r="I107" i="5" s="1"/>
  <c r="K107" i="5" s="1"/>
  <c r="M107" i="5" s="1"/>
  <c r="O107" i="5" s="1"/>
  <c r="B107" i="5"/>
  <c r="H106" i="5"/>
  <c r="C106" i="5"/>
  <c r="E106" i="5" s="1"/>
  <c r="G106" i="5" s="1"/>
  <c r="I106" i="5" s="1"/>
  <c r="K106" i="5" s="1"/>
  <c r="M106" i="5" s="1"/>
  <c r="O106" i="5" s="1"/>
  <c r="B106" i="5"/>
  <c r="H105" i="5"/>
  <c r="C105" i="5"/>
  <c r="E105" i="5" s="1"/>
  <c r="G105" i="5" s="1"/>
  <c r="I105" i="5" s="1"/>
  <c r="K105" i="5" s="1"/>
  <c r="M105" i="5" s="1"/>
  <c r="O105" i="5" s="1"/>
  <c r="B105" i="5"/>
  <c r="C104" i="5"/>
  <c r="E104" i="5" s="1"/>
  <c r="G104" i="5" s="1"/>
  <c r="I104" i="5" s="1"/>
  <c r="K104" i="5" s="1"/>
  <c r="M104" i="5" s="1"/>
  <c r="O104" i="5" s="1"/>
  <c r="B104" i="5"/>
  <c r="P103" i="5"/>
  <c r="E103" i="5"/>
  <c r="G103" i="5" s="1"/>
  <c r="I103" i="5" s="1"/>
  <c r="K103" i="5" s="1"/>
  <c r="M103" i="5" s="1"/>
  <c r="O103" i="5" s="1"/>
  <c r="C103" i="5"/>
  <c r="B103" i="5"/>
  <c r="C102" i="5"/>
  <c r="E102" i="5" s="1"/>
  <c r="G102" i="5" s="1"/>
  <c r="I102" i="5" s="1"/>
  <c r="K102" i="5" s="1"/>
  <c r="M102" i="5" s="1"/>
  <c r="O102" i="5" s="1"/>
  <c r="B102" i="5"/>
  <c r="C101" i="5"/>
  <c r="E101" i="5" s="1"/>
  <c r="G101" i="5" s="1"/>
  <c r="I101" i="5" s="1"/>
  <c r="K101" i="5" s="1"/>
  <c r="M101" i="5" s="1"/>
  <c r="O101" i="5" s="1"/>
  <c r="B101" i="5"/>
  <c r="C100" i="5"/>
  <c r="E100" i="5" s="1"/>
  <c r="G100" i="5" s="1"/>
  <c r="I100" i="5" s="1"/>
  <c r="K100" i="5" s="1"/>
  <c r="M100" i="5" s="1"/>
  <c r="O100" i="5" s="1"/>
  <c r="B100" i="5"/>
  <c r="P99" i="5"/>
  <c r="C99" i="5"/>
  <c r="E99" i="5" s="1"/>
  <c r="G99" i="5" s="1"/>
  <c r="I99" i="5" s="1"/>
  <c r="K99" i="5" s="1"/>
  <c r="M99" i="5" s="1"/>
  <c r="O99" i="5" s="1"/>
  <c r="B99" i="5"/>
  <c r="P98" i="5"/>
  <c r="H98" i="5"/>
  <c r="C98" i="5"/>
  <c r="E98" i="5" s="1"/>
  <c r="G98" i="5" s="1"/>
  <c r="I98" i="5" s="1"/>
  <c r="K98" i="5" s="1"/>
  <c r="M98" i="5" s="1"/>
  <c r="O98" i="5" s="1"/>
  <c r="B98" i="5"/>
  <c r="P97" i="5"/>
  <c r="H97" i="5"/>
  <c r="C97" i="5"/>
  <c r="E97" i="5" s="1"/>
  <c r="G97" i="5" s="1"/>
  <c r="I97" i="5" s="1"/>
  <c r="K97" i="5" s="1"/>
  <c r="M97" i="5" s="1"/>
  <c r="O97" i="5" s="1"/>
  <c r="B97" i="5"/>
  <c r="E96" i="5"/>
  <c r="G96" i="5" s="1"/>
  <c r="I96" i="5" s="1"/>
  <c r="K96" i="5" s="1"/>
  <c r="M96" i="5" s="1"/>
  <c r="O96" i="5" s="1"/>
  <c r="C96" i="5"/>
  <c r="B96" i="5"/>
  <c r="H95" i="5"/>
  <c r="E95" i="5"/>
  <c r="G95" i="5" s="1"/>
  <c r="I95" i="5" s="1"/>
  <c r="K95" i="5" s="1"/>
  <c r="M95" i="5" s="1"/>
  <c r="O95" i="5" s="1"/>
  <c r="C95" i="5"/>
  <c r="B95" i="5"/>
  <c r="C94" i="5"/>
  <c r="E94" i="5" s="1"/>
  <c r="G94" i="5" s="1"/>
  <c r="I94" i="5" s="1"/>
  <c r="K94" i="5" s="1"/>
  <c r="M94" i="5" s="1"/>
  <c r="O94" i="5" s="1"/>
  <c r="B94" i="5"/>
  <c r="L93" i="5"/>
  <c r="C93" i="5"/>
  <c r="E93" i="5" s="1"/>
  <c r="G93" i="5" s="1"/>
  <c r="I93" i="5" s="1"/>
  <c r="K93" i="5" s="1"/>
  <c r="M93" i="5" s="1"/>
  <c r="O93" i="5" s="1"/>
  <c r="B93" i="5"/>
  <c r="C92" i="5"/>
  <c r="E92" i="5" s="1"/>
  <c r="G92" i="5" s="1"/>
  <c r="I92" i="5" s="1"/>
  <c r="K92" i="5" s="1"/>
  <c r="M92" i="5" s="1"/>
  <c r="O92" i="5" s="1"/>
  <c r="B92" i="5"/>
  <c r="H91" i="5"/>
  <c r="C91" i="5"/>
  <c r="E91" i="5" s="1"/>
  <c r="G91" i="5" s="1"/>
  <c r="I91" i="5" s="1"/>
  <c r="K91" i="5" s="1"/>
  <c r="M91" i="5" s="1"/>
  <c r="O91" i="5" s="1"/>
  <c r="B91" i="5"/>
  <c r="H90" i="5"/>
  <c r="C90" i="5"/>
  <c r="E90" i="5" s="1"/>
  <c r="G90" i="5" s="1"/>
  <c r="I90" i="5" s="1"/>
  <c r="K90" i="5" s="1"/>
  <c r="M90" i="5" s="1"/>
  <c r="O90" i="5" s="1"/>
  <c r="B90" i="5"/>
  <c r="N89" i="5"/>
  <c r="H89" i="5"/>
  <c r="C89" i="5"/>
  <c r="E89" i="5" s="1"/>
  <c r="G89" i="5" s="1"/>
  <c r="I89" i="5" s="1"/>
  <c r="K89" i="5" s="1"/>
  <c r="M89" i="5" s="1"/>
  <c r="O89" i="5" s="1"/>
  <c r="B89" i="5"/>
  <c r="C88" i="5"/>
  <c r="E88" i="5" s="1"/>
  <c r="G88" i="5" s="1"/>
  <c r="I88" i="5" s="1"/>
  <c r="K88" i="5" s="1"/>
  <c r="M88" i="5" s="1"/>
  <c r="O88" i="5" s="1"/>
  <c r="B88" i="5"/>
  <c r="P87" i="5"/>
  <c r="H87" i="5"/>
  <c r="C87" i="5"/>
  <c r="E87" i="5" s="1"/>
  <c r="G87" i="5" s="1"/>
  <c r="I87" i="5" s="1"/>
  <c r="K87" i="5" s="1"/>
  <c r="M87" i="5" s="1"/>
  <c r="O87" i="5" s="1"/>
  <c r="B87" i="5"/>
  <c r="C86" i="5"/>
  <c r="E86" i="5" s="1"/>
  <c r="G86" i="5" s="1"/>
  <c r="I86" i="5" s="1"/>
  <c r="K86" i="5" s="1"/>
  <c r="M86" i="5" s="1"/>
  <c r="O86" i="5" s="1"/>
  <c r="B86" i="5"/>
  <c r="D85" i="5"/>
  <c r="C85" i="5"/>
  <c r="E85" i="5" s="1"/>
  <c r="G85" i="5" s="1"/>
  <c r="I85" i="5" s="1"/>
  <c r="K85" i="5" s="1"/>
  <c r="M85" i="5" s="1"/>
  <c r="O85" i="5" s="1"/>
  <c r="B85" i="5"/>
  <c r="C84" i="5"/>
  <c r="E84" i="5" s="1"/>
  <c r="G84" i="5" s="1"/>
  <c r="I84" i="5" s="1"/>
  <c r="K84" i="5" s="1"/>
  <c r="M84" i="5" s="1"/>
  <c r="O84" i="5" s="1"/>
  <c r="B84" i="5"/>
  <c r="P83" i="5"/>
  <c r="H83" i="5"/>
  <c r="C83" i="5"/>
  <c r="E83" i="5" s="1"/>
  <c r="G83" i="5" s="1"/>
  <c r="I83" i="5" s="1"/>
  <c r="K83" i="5" s="1"/>
  <c r="M83" i="5" s="1"/>
  <c r="O83" i="5" s="1"/>
  <c r="B83" i="5"/>
  <c r="P82" i="5"/>
  <c r="H82" i="5"/>
  <c r="C82" i="5"/>
  <c r="E82" i="5" s="1"/>
  <c r="G82" i="5" s="1"/>
  <c r="I82" i="5" s="1"/>
  <c r="K82" i="5" s="1"/>
  <c r="M82" i="5" s="1"/>
  <c r="O82" i="5" s="1"/>
  <c r="B82" i="5"/>
  <c r="P81" i="5"/>
  <c r="H81" i="5"/>
  <c r="C81" i="5"/>
  <c r="E81" i="5" s="1"/>
  <c r="G81" i="5" s="1"/>
  <c r="I81" i="5" s="1"/>
  <c r="K81" i="5" s="1"/>
  <c r="M81" i="5" s="1"/>
  <c r="O81" i="5" s="1"/>
  <c r="B81" i="5"/>
  <c r="C80" i="5"/>
  <c r="E80" i="5" s="1"/>
  <c r="G80" i="5" s="1"/>
  <c r="I80" i="5" s="1"/>
  <c r="K80" i="5" s="1"/>
  <c r="M80" i="5" s="1"/>
  <c r="O80" i="5" s="1"/>
  <c r="B80" i="5"/>
  <c r="O55" i="5"/>
  <c r="P105" i="5" s="1"/>
  <c r="O55" i="5" a="1"/>
  <c r="M55" i="5" a="1"/>
  <c r="M55" i="5" s="1"/>
  <c r="K55" i="5"/>
  <c r="K55" i="5" a="1"/>
  <c r="I55" i="5" a="1"/>
  <c r="I55" i="5" s="1"/>
  <c r="G55" i="5"/>
  <c r="G55" i="5" a="1"/>
  <c r="E55" i="5" a="1"/>
  <c r="E55" i="5" s="1"/>
  <c r="F81" i="5" s="1"/>
  <c r="C55" i="5"/>
  <c r="C55" i="5" a="1"/>
  <c r="C108" i="6"/>
  <c r="E108" i="6" s="1"/>
  <c r="G108" i="6" s="1"/>
  <c r="I108" i="6" s="1"/>
  <c r="K108" i="6" s="1"/>
  <c r="M108" i="6" s="1"/>
  <c r="O108" i="6" s="1"/>
  <c r="B108" i="6"/>
  <c r="C107" i="6"/>
  <c r="E107" i="6" s="1"/>
  <c r="G107" i="6" s="1"/>
  <c r="I107" i="6" s="1"/>
  <c r="K107" i="6" s="1"/>
  <c r="M107" i="6" s="1"/>
  <c r="O107" i="6" s="1"/>
  <c r="B107" i="6"/>
  <c r="P106" i="6"/>
  <c r="J106" i="6"/>
  <c r="C106" i="6"/>
  <c r="E106" i="6" s="1"/>
  <c r="G106" i="6" s="1"/>
  <c r="I106" i="6" s="1"/>
  <c r="K106" i="6" s="1"/>
  <c r="M106" i="6" s="1"/>
  <c r="O106" i="6" s="1"/>
  <c r="B106" i="6"/>
  <c r="C105" i="6"/>
  <c r="E105" i="6" s="1"/>
  <c r="G105" i="6" s="1"/>
  <c r="I105" i="6" s="1"/>
  <c r="K105" i="6" s="1"/>
  <c r="M105" i="6" s="1"/>
  <c r="O105" i="6" s="1"/>
  <c r="B105" i="6"/>
  <c r="P104" i="6"/>
  <c r="C104" i="6"/>
  <c r="E104" i="6" s="1"/>
  <c r="G104" i="6" s="1"/>
  <c r="I104" i="6" s="1"/>
  <c r="K104" i="6" s="1"/>
  <c r="M104" i="6" s="1"/>
  <c r="O104" i="6" s="1"/>
  <c r="B104" i="6"/>
  <c r="C103" i="6"/>
  <c r="E103" i="6" s="1"/>
  <c r="G103" i="6" s="1"/>
  <c r="I103" i="6" s="1"/>
  <c r="K103" i="6" s="1"/>
  <c r="M103" i="6" s="1"/>
  <c r="O103" i="6" s="1"/>
  <c r="B103" i="6"/>
  <c r="C102" i="6"/>
  <c r="E102" i="6" s="1"/>
  <c r="G102" i="6" s="1"/>
  <c r="I102" i="6" s="1"/>
  <c r="K102" i="6" s="1"/>
  <c r="M102" i="6" s="1"/>
  <c r="O102" i="6" s="1"/>
  <c r="B102" i="6"/>
  <c r="C101" i="6"/>
  <c r="E101" i="6" s="1"/>
  <c r="G101" i="6" s="1"/>
  <c r="I101" i="6" s="1"/>
  <c r="K101" i="6" s="1"/>
  <c r="M101" i="6" s="1"/>
  <c r="O101" i="6" s="1"/>
  <c r="B101" i="6"/>
  <c r="L100" i="6"/>
  <c r="C100" i="6"/>
  <c r="E100" i="6" s="1"/>
  <c r="G100" i="6" s="1"/>
  <c r="I100" i="6" s="1"/>
  <c r="K100" i="6" s="1"/>
  <c r="M100" i="6" s="1"/>
  <c r="O100" i="6" s="1"/>
  <c r="B100" i="6"/>
  <c r="C99" i="6"/>
  <c r="E99" i="6" s="1"/>
  <c r="G99" i="6" s="1"/>
  <c r="I99" i="6" s="1"/>
  <c r="K99" i="6" s="1"/>
  <c r="M99" i="6" s="1"/>
  <c r="O99" i="6" s="1"/>
  <c r="B99" i="6"/>
  <c r="I98" i="6"/>
  <c r="K98" i="6" s="1"/>
  <c r="M98" i="6" s="1"/>
  <c r="O98" i="6" s="1"/>
  <c r="C98" i="6"/>
  <c r="E98" i="6" s="1"/>
  <c r="G98" i="6" s="1"/>
  <c r="B98" i="6"/>
  <c r="C97" i="6"/>
  <c r="E97" i="6" s="1"/>
  <c r="G97" i="6" s="1"/>
  <c r="I97" i="6" s="1"/>
  <c r="K97" i="6" s="1"/>
  <c r="M97" i="6" s="1"/>
  <c r="O97" i="6" s="1"/>
  <c r="B97" i="6"/>
  <c r="C96" i="6"/>
  <c r="E96" i="6" s="1"/>
  <c r="G96" i="6" s="1"/>
  <c r="I96" i="6" s="1"/>
  <c r="K96" i="6" s="1"/>
  <c r="M96" i="6" s="1"/>
  <c r="O96" i="6" s="1"/>
  <c r="B96" i="6"/>
  <c r="C95" i="6"/>
  <c r="E95" i="6" s="1"/>
  <c r="G95" i="6" s="1"/>
  <c r="I95" i="6" s="1"/>
  <c r="K95" i="6" s="1"/>
  <c r="M95" i="6" s="1"/>
  <c r="O95" i="6" s="1"/>
  <c r="B95" i="6"/>
  <c r="C94" i="6"/>
  <c r="E94" i="6" s="1"/>
  <c r="G94" i="6" s="1"/>
  <c r="I94" i="6" s="1"/>
  <c r="K94" i="6" s="1"/>
  <c r="M94" i="6" s="1"/>
  <c r="O94" i="6" s="1"/>
  <c r="B94" i="6"/>
  <c r="F93" i="6"/>
  <c r="C93" i="6"/>
  <c r="E93" i="6" s="1"/>
  <c r="G93" i="6" s="1"/>
  <c r="I93" i="6" s="1"/>
  <c r="K93" i="6" s="1"/>
  <c r="M93" i="6" s="1"/>
  <c r="O93" i="6" s="1"/>
  <c r="B93" i="6"/>
  <c r="C92" i="6"/>
  <c r="E92" i="6" s="1"/>
  <c r="G92" i="6" s="1"/>
  <c r="I92" i="6" s="1"/>
  <c r="K92" i="6" s="1"/>
  <c r="M92" i="6" s="1"/>
  <c r="O92" i="6" s="1"/>
  <c r="B92" i="6"/>
  <c r="P91" i="6"/>
  <c r="H91" i="6"/>
  <c r="C91" i="6"/>
  <c r="E91" i="6" s="1"/>
  <c r="G91" i="6" s="1"/>
  <c r="I91" i="6" s="1"/>
  <c r="K91" i="6" s="1"/>
  <c r="M91" i="6" s="1"/>
  <c r="O91" i="6" s="1"/>
  <c r="B91" i="6"/>
  <c r="C90" i="6"/>
  <c r="E90" i="6" s="1"/>
  <c r="G90" i="6" s="1"/>
  <c r="I90" i="6" s="1"/>
  <c r="K90" i="6" s="1"/>
  <c r="M90" i="6" s="1"/>
  <c r="O90" i="6" s="1"/>
  <c r="B90" i="6"/>
  <c r="C89" i="6"/>
  <c r="E89" i="6" s="1"/>
  <c r="G89" i="6" s="1"/>
  <c r="I89" i="6" s="1"/>
  <c r="K89" i="6" s="1"/>
  <c r="M89" i="6" s="1"/>
  <c r="O89" i="6" s="1"/>
  <c r="B89" i="6"/>
  <c r="F88" i="6"/>
  <c r="E88" i="6"/>
  <c r="G88" i="6" s="1"/>
  <c r="I88" i="6" s="1"/>
  <c r="K88" i="6" s="1"/>
  <c r="M88" i="6" s="1"/>
  <c r="O88" i="6" s="1"/>
  <c r="C88" i="6"/>
  <c r="B88" i="6"/>
  <c r="F87" i="6"/>
  <c r="C87" i="6"/>
  <c r="E87" i="6" s="1"/>
  <c r="G87" i="6" s="1"/>
  <c r="I87" i="6" s="1"/>
  <c r="K87" i="6" s="1"/>
  <c r="M87" i="6" s="1"/>
  <c r="O87" i="6" s="1"/>
  <c r="B87" i="6"/>
  <c r="J86" i="6"/>
  <c r="E86" i="6"/>
  <c r="G86" i="6" s="1"/>
  <c r="I86" i="6" s="1"/>
  <c r="K86" i="6" s="1"/>
  <c r="M86" i="6" s="1"/>
  <c r="O86" i="6" s="1"/>
  <c r="C86" i="6"/>
  <c r="B86" i="6"/>
  <c r="J85" i="6"/>
  <c r="C85" i="6"/>
  <c r="E85" i="6" s="1"/>
  <c r="G85" i="6" s="1"/>
  <c r="I85" i="6" s="1"/>
  <c r="K85" i="6" s="1"/>
  <c r="M85" i="6" s="1"/>
  <c r="O85" i="6" s="1"/>
  <c r="B85" i="6"/>
  <c r="H84" i="6"/>
  <c r="C84" i="6"/>
  <c r="E84" i="6" s="1"/>
  <c r="G84" i="6" s="1"/>
  <c r="I84" i="6" s="1"/>
  <c r="K84" i="6" s="1"/>
  <c r="M84" i="6" s="1"/>
  <c r="O84" i="6" s="1"/>
  <c r="B84" i="6"/>
  <c r="J83" i="6"/>
  <c r="G83" i="6"/>
  <c r="I83" i="6" s="1"/>
  <c r="K83" i="6" s="1"/>
  <c r="M83" i="6" s="1"/>
  <c r="O83" i="6" s="1"/>
  <c r="C83" i="6"/>
  <c r="E83" i="6" s="1"/>
  <c r="B83" i="6"/>
  <c r="C82" i="6"/>
  <c r="E82" i="6" s="1"/>
  <c r="G82" i="6" s="1"/>
  <c r="I82" i="6" s="1"/>
  <c r="K82" i="6" s="1"/>
  <c r="M82" i="6" s="1"/>
  <c r="O82" i="6" s="1"/>
  <c r="B82" i="6"/>
  <c r="F81" i="6"/>
  <c r="C81" i="6"/>
  <c r="E81" i="6" s="1"/>
  <c r="G81" i="6" s="1"/>
  <c r="I81" i="6" s="1"/>
  <c r="K81" i="6" s="1"/>
  <c r="M81" i="6" s="1"/>
  <c r="O81" i="6" s="1"/>
  <c r="B81" i="6"/>
  <c r="C80" i="6"/>
  <c r="E80" i="6" s="1"/>
  <c r="G80" i="6" s="1"/>
  <c r="I80" i="6" s="1"/>
  <c r="K80" i="6" s="1"/>
  <c r="M80" i="6" s="1"/>
  <c r="O80" i="6" s="1"/>
  <c r="B80" i="6"/>
  <c r="O55" i="6" a="1"/>
  <c r="O55" i="6" s="1"/>
  <c r="M55" i="6"/>
  <c r="N95" i="6" s="1"/>
  <c r="M55" i="6" a="1"/>
  <c r="K55" i="6" a="1"/>
  <c r="K55" i="6" s="1"/>
  <c r="I55" i="6" a="1"/>
  <c r="I55" i="6" s="1"/>
  <c r="J99" i="6" s="1"/>
  <c r="G55" i="6" a="1"/>
  <c r="G55" i="6" s="1"/>
  <c r="E55" i="6"/>
  <c r="E55" i="6" a="1"/>
  <c r="C55" i="6"/>
  <c r="D87" i="6" s="1"/>
  <c r="C55" i="6" a="1"/>
  <c r="C108" i="7"/>
  <c r="E108" i="7" s="1"/>
  <c r="G108" i="7" s="1"/>
  <c r="I108" i="7" s="1"/>
  <c r="K108" i="7" s="1"/>
  <c r="M108" i="7" s="1"/>
  <c r="O108" i="7" s="1"/>
  <c r="B108" i="7"/>
  <c r="C107" i="7"/>
  <c r="E107" i="7" s="1"/>
  <c r="G107" i="7" s="1"/>
  <c r="I107" i="7" s="1"/>
  <c r="K107" i="7" s="1"/>
  <c r="M107" i="7" s="1"/>
  <c r="O107" i="7" s="1"/>
  <c r="B107" i="7"/>
  <c r="H106" i="7"/>
  <c r="G106" i="7"/>
  <c r="I106" i="7" s="1"/>
  <c r="K106" i="7" s="1"/>
  <c r="M106" i="7" s="1"/>
  <c r="O106" i="7" s="1"/>
  <c r="C106" i="7"/>
  <c r="E106" i="7" s="1"/>
  <c r="B106" i="7"/>
  <c r="H105" i="7"/>
  <c r="C105" i="7"/>
  <c r="E105" i="7" s="1"/>
  <c r="G105" i="7" s="1"/>
  <c r="I105" i="7" s="1"/>
  <c r="K105" i="7" s="1"/>
  <c r="M105" i="7" s="1"/>
  <c r="O105" i="7" s="1"/>
  <c r="B105" i="7"/>
  <c r="F104" i="7"/>
  <c r="C104" i="7"/>
  <c r="E104" i="7" s="1"/>
  <c r="G104" i="7" s="1"/>
  <c r="I104" i="7" s="1"/>
  <c r="K104" i="7" s="1"/>
  <c r="M104" i="7" s="1"/>
  <c r="O104" i="7" s="1"/>
  <c r="B104" i="7"/>
  <c r="C103" i="7"/>
  <c r="E103" i="7" s="1"/>
  <c r="G103" i="7" s="1"/>
  <c r="I103" i="7" s="1"/>
  <c r="K103" i="7" s="1"/>
  <c r="M103" i="7" s="1"/>
  <c r="O103" i="7" s="1"/>
  <c r="B103" i="7"/>
  <c r="C102" i="7"/>
  <c r="E102" i="7" s="1"/>
  <c r="G102" i="7" s="1"/>
  <c r="I102" i="7" s="1"/>
  <c r="K102" i="7" s="1"/>
  <c r="M102" i="7" s="1"/>
  <c r="O102" i="7" s="1"/>
  <c r="B102" i="7"/>
  <c r="C101" i="7"/>
  <c r="E101" i="7" s="1"/>
  <c r="G101" i="7" s="1"/>
  <c r="I101" i="7" s="1"/>
  <c r="K101" i="7" s="1"/>
  <c r="M101" i="7" s="1"/>
  <c r="O101" i="7" s="1"/>
  <c r="B101" i="7"/>
  <c r="C100" i="7"/>
  <c r="E100" i="7" s="1"/>
  <c r="G100" i="7" s="1"/>
  <c r="I100" i="7" s="1"/>
  <c r="K100" i="7" s="1"/>
  <c r="M100" i="7" s="1"/>
  <c r="O100" i="7" s="1"/>
  <c r="B100" i="7"/>
  <c r="C99" i="7"/>
  <c r="E99" i="7" s="1"/>
  <c r="G99" i="7" s="1"/>
  <c r="I99" i="7" s="1"/>
  <c r="K99" i="7" s="1"/>
  <c r="M99" i="7" s="1"/>
  <c r="O99" i="7" s="1"/>
  <c r="B99" i="7"/>
  <c r="C98" i="7"/>
  <c r="E98" i="7" s="1"/>
  <c r="G98" i="7" s="1"/>
  <c r="I98" i="7" s="1"/>
  <c r="K98" i="7" s="1"/>
  <c r="M98" i="7" s="1"/>
  <c r="O98" i="7" s="1"/>
  <c r="B98" i="7"/>
  <c r="C97" i="7"/>
  <c r="E97" i="7" s="1"/>
  <c r="G97" i="7" s="1"/>
  <c r="I97" i="7" s="1"/>
  <c r="K97" i="7" s="1"/>
  <c r="M97" i="7" s="1"/>
  <c r="O97" i="7" s="1"/>
  <c r="B97" i="7"/>
  <c r="C96" i="7"/>
  <c r="E96" i="7" s="1"/>
  <c r="G96" i="7" s="1"/>
  <c r="I96" i="7" s="1"/>
  <c r="K96" i="7" s="1"/>
  <c r="M96" i="7" s="1"/>
  <c r="O96" i="7" s="1"/>
  <c r="B96" i="7"/>
  <c r="C95" i="7"/>
  <c r="E95" i="7" s="1"/>
  <c r="G95" i="7" s="1"/>
  <c r="I95" i="7" s="1"/>
  <c r="K95" i="7" s="1"/>
  <c r="M95" i="7" s="1"/>
  <c r="O95" i="7" s="1"/>
  <c r="B95" i="7"/>
  <c r="H94" i="7"/>
  <c r="F94" i="7"/>
  <c r="C94" i="7"/>
  <c r="E94" i="7" s="1"/>
  <c r="G94" i="7" s="1"/>
  <c r="I94" i="7" s="1"/>
  <c r="K94" i="7" s="1"/>
  <c r="M94" i="7" s="1"/>
  <c r="O94" i="7" s="1"/>
  <c r="B94" i="7"/>
  <c r="H93" i="7"/>
  <c r="C93" i="7"/>
  <c r="E93" i="7" s="1"/>
  <c r="G93" i="7" s="1"/>
  <c r="I93" i="7" s="1"/>
  <c r="K93" i="7" s="1"/>
  <c r="M93" i="7" s="1"/>
  <c r="O93" i="7" s="1"/>
  <c r="B93" i="7"/>
  <c r="C92" i="7"/>
  <c r="E92" i="7" s="1"/>
  <c r="G92" i="7" s="1"/>
  <c r="I92" i="7" s="1"/>
  <c r="K92" i="7" s="1"/>
  <c r="M92" i="7" s="1"/>
  <c r="O92" i="7" s="1"/>
  <c r="B92" i="7"/>
  <c r="H91" i="7"/>
  <c r="F91" i="7"/>
  <c r="E91" i="7"/>
  <c r="G91" i="7" s="1"/>
  <c r="I91" i="7" s="1"/>
  <c r="K91" i="7" s="1"/>
  <c r="M91" i="7" s="1"/>
  <c r="O91" i="7" s="1"/>
  <c r="C91" i="7"/>
  <c r="B91" i="7"/>
  <c r="C90" i="7"/>
  <c r="E90" i="7" s="1"/>
  <c r="G90" i="7" s="1"/>
  <c r="I90" i="7" s="1"/>
  <c r="K90" i="7" s="1"/>
  <c r="M90" i="7" s="1"/>
  <c r="O90" i="7" s="1"/>
  <c r="B90" i="7"/>
  <c r="D89" i="7"/>
  <c r="C89" i="7"/>
  <c r="E89" i="7" s="1"/>
  <c r="G89" i="7" s="1"/>
  <c r="I89" i="7" s="1"/>
  <c r="K89" i="7" s="1"/>
  <c r="M89" i="7" s="1"/>
  <c r="O89" i="7" s="1"/>
  <c r="B89" i="7"/>
  <c r="H88" i="7"/>
  <c r="C88" i="7"/>
  <c r="E88" i="7" s="1"/>
  <c r="G88" i="7" s="1"/>
  <c r="I88" i="7" s="1"/>
  <c r="K88" i="7" s="1"/>
  <c r="M88" i="7" s="1"/>
  <c r="O88" i="7" s="1"/>
  <c r="B88" i="7"/>
  <c r="C87" i="7"/>
  <c r="E87" i="7" s="1"/>
  <c r="G87" i="7" s="1"/>
  <c r="I87" i="7" s="1"/>
  <c r="K87" i="7" s="1"/>
  <c r="M87" i="7" s="1"/>
  <c r="O87" i="7" s="1"/>
  <c r="B87" i="7"/>
  <c r="C86" i="7"/>
  <c r="E86" i="7" s="1"/>
  <c r="G86" i="7" s="1"/>
  <c r="I86" i="7" s="1"/>
  <c r="K86" i="7" s="1"/>
  <c r="M86" i="7" s="1"/>
  <c r="O86" i="7" s="1"/>
  <c r="B86" i="7"/>
  <c r="E85" i="7"/>
  <c r="G85" i="7" s="1"/>
  <c r="I85" i="7" s="1"/>
  <c r="K85" i="7" s="1"/>
  <c r="M85" i="7" s="1"/>
  <c r="O85" i="7" s="1"/>
  <c r="C85" i="7"/>
  <c r="B85" i="7"/>
  <c r="F84" i="7"/>
  <c r="C84" i="7"/>
  <c r="E84" i="7" s="1"/>
  <c r="G84" i="7" s="1"/>
  <c r="I84" i="7" s="1"/>
  <c r="K84" i="7" s="1"/>
  <c r="M84" i="7" s="1"/>
  <c r="O84" i="7" s="1"/>
  <c r="B84" i="7"/>
  <c r="H83" i="7"/>
  <c r="C83" i="7"/>
  <c r="E83" i="7" s="1"/>
  <c r="G83" i="7" s="1"/>
  <c r="I83" i="7" s="1"/>
  <c r="K83" i="7" s="1"/>
  <c r="M83" i="7" s="1"/>
  <c r="O83" i="7" s="1"/>
  <c r="B83" i="7"/>
  <c r="D82" i="7"/>
  <c r="C82" i="7"/>
  <c r="E82" i="7" s="1"/>
  <c r="G82" i="7" s="1"/>
  <c r="I82" i="7" s="1"/>
  <c r="K82" i="7" s="1"/>
  <c r="M82" i="7" s="1"/>
  <c r="O82" i="7" s="1"/>
  <c r="B82" i="7"/>
  <c r="F81" i="7"/>
  <c r="C81" i="7"/>
  <c r="E81" i="7" s="1"/>
  <c r="G81" i="7" s="1"/>
  <c r="I81" i="7" s="1"/>
  <c r="K81" i="7" s="1"/>
  <c r="M81" i="7" s="1"/>
  <c r="O81" i="7" s="1"/>
  <c r="B81" i="7"/>
  <c r="H80" i="7"/>
  <c r="C80" i="7"/>
  <c r="E80" i="7" s="1"/>
  <c r="G80" i="7" s="1"/>
  <c r="I80" i="7" s="1"/>
  <c r="K80" i="7" s="1"/>
  <c r="M80" i="7" s="1"/>
  <c r="O80" i="7" s="1"/>
  <c r="B80" i="7"/>
  <c r="O55" i="7" a="1"/>
  <c r="O55" i="7" s="1"/>
  <c r="M55" i="7" a="1"/>
  <c r="M55" i="7" s="1"/>
  <c r="K55" i="7"/>
  <c r="K55" i="7" a="1"/>
  <c r="I55" i="7" a="1"/>
  <c r="I55" i="7" s="1"/>
  <c r="J93" i="7" s="1"/>
  <c r="G55" i="7" a="1"/>
  <c r="G55" i="7" s="1"/>
  <c r="H96" i="7" s="1"/>
  <c r="E55" i="7" a="1"/>
  <c r="E55" i="7" s="1"/>
  <c r="F107" i="7" s="1"/>
  <c r="C55" i="7"/>
  <c r="C55" i="7" a="1"/>
  <c r="E108" i="8"/>
  <c r="G108" i="8" s="1"/>
  <c r="I108" i="8" s="1"/>
  <c r="K108" i="8" s="1"/>
  <c r="M108" i="8" s="1"/>
  <c r="O108" i="8" s="1"/>
  <c r="C108" i="8"/>
  <c r="B108" i="8"/>
  <c r="C107" i="8"/>
  <c r="E107" i="8" s="1"/>
  <c r="G107" i="8" s="1"/>
  <c r="I107" i="8" s="1"/>
  <c r="K107" i="8" s="1"/>
  <c r="M107" i="8" s="1"/>
  <c r="O107" i="8" s="1"/>
  <c r="B107" i="8"/>
  <c r="P106" i="8"/>
  <c r="C106" i="8"/>
  <c r="E106" i="8" s="1"/>
  <c r="G106" i="8" s="1"/>
  <c r="I106" i="8" s="1"/>
  <c r="K106" i="8" s="1"/>
  <c r="M106" i="8" s="1"/>
  <c r="O106" i="8" s="1"/>
  <c r="B106" i="8"/>
  <c r="C105" i="8"/>
  <c r="E105" i="8" s="1"/>
  <c r="G105" i="8" s="1"/>
  <c r="I105" i="8" s="1"/>
  <c r="K105" i="8" s="1"/>
  <c r="M105" i="8" s="1"/>
  <c r="O105" i="8" s="1"/>
  <c r="B105" i="8"/>
  <c r="I104" i="8"/>
  <c r="K104" i="8" s="1"/>
  <c r="M104" i="8" s="1"/>
  <c r="O104" i="8" s="1"/>
  <c r="C104" i="8"/>
  <c r="E104" i="8" s="1"/>
  <c r="G104" i="8" s="1"/>
  <c r="B104" i="8"/>
  <c r="C103" i="8"/>
  <c r="E103" i="8" s="1"/>
  <c r="G103" i="8" s="1"/>
  <c r="I103" i="8" s="1"/>
  <c r="K103" i="8" s="1"/>
  <c r="M103" i="8" s="1"/>
  <c r="O103" i="8" s="1"/>
  <c r="B103" i="8"/>
  <c r="C102" i="8"/>
  <c r="E102" i="8" s="1"/>
  <c r="G102" i="8" s="1"/>
  <c r="I102" i="8" s="1"/>
  <c r="K102" i="8" s="1"/>
  <c r="M102" i="8" s="1"/>
  <c r="O102" i="8" s="1"/>
  <c r="B102" i="8"/>
  <c r="P101" i="8"/>
  <c r="C101" i="8"/>
  <c r="E101" i="8" s="1"/>
  <c r="G101" i="8" s="1"/>
  <c r="I101" i="8" s="1"/>
  <c r="K101" i="8" s="1"/>
  <c r="M101" i="8" s="1"/>
  <c r="O101" i="8" s="1"/>
  <c r="B101" i="8"/>
  <c r="C100" i="8"/>
  <c r="E100" i="8" s="1"/>
  <c r="G100" i="8" s="1"/>
  <c r="I100" i="8" s="1"/>
  <c r="K100" i="8" s="1"/>
  <c r="M100" i="8" s="1"/>
  <c r="O100" i="8" s="1"/>
  <c r="B100" i="8"/>
  <c r="C99" i="8"/>
  <c r="E99" i="8" s="1"/>
  <c r="G99" i="8" s="1"/>
  <c r="I99" i="8" s="1"/>
  <c r="K99" i="8" s="1"/>
  <c r="M99" i="8" s="1"/>
  <c r="O99" i="8" s="1"/>
  <c r="B99" i="8"/>
  <c r="G98" i="8"/>
  <c r="I98" i="8" s="1"/>
  <c r="K98" i="8" s="1"/>
  <c r="M98" i="8" s="1"/>
  <c r="O98" i="8" s="1"/>
  <c r="C98" i="8"/>
  <c r="E98" i="8" s="1"/>
  <c r="B98" i="8"/>
  <c r="C97" i="8"/>
  <c r="E97" i="8" s="1"/>
  <c r="G97" i="8" s="1"/>
  <c r="I97" i="8" s="1"/>
  <c r="K97" i="8" s="1"/>
  <c r="M97" i="8" s="1"/>
  <c r="O97" i="8" s="1"/>
  <c r="B97" i="8"/>
  <c r="C96" i="8"/>
  <c r="E96" i="8" s="1"/>
  <c r="G96" i="8" s="1"/>
  <c r="I96" i="8" s="1"/>
  <c r="K96" i="8" s="1"/>
  <c r="M96" i="8" s="1"/>
  <c r="O96" i="8" s="1"/>
  <c r="B96" i="8"/>
  <c r="P95" i="8"/>
  <c r="N95" i="8"/>
  <c r="C95" i="8"/>
  <c r="E95" i="8" s="1"/>
  <c r="G95" i="8" s="1"/>
  <c r="I95" i="8" s="1"/>
  <c r="K95" i="8" s="1"/>
  <c r="M95" i="8" s="1"/>
  <c r="O95" i="8" s="1"/>
  <c r="B95" i="8"/>
  <c r="C94" i="8"/>
  <c r="E94" i="8" s="1"/>
  <c r="G94" i="8" s="1"/>
  <c r="I94" i="8" s="1"/>
  <c r="K94" i="8" s="1"/>
  <c r="M94" i="8" s="1"/>
  <c r="O94" i="8" s="1"/>
  <c r="B94" i="8"/>
  <c r="K93" i="8"/>
  <c r="M93" i="8" s="1"/>
  <c r="O93" i="8" s="1"/>
  <c r="I93" i="8"/>
  <c r="C93" i="8"/>
  <c r="E93" i="8" s="1"/>
  <c r="G93" i="8" s="1"/>
  <c r="B93" i="8"/>
  <c r="P92" i="8"/>
  <c r="N92" i="8"/>
  <c r="E92" i="8"/>
  <c r="G92" i="8" s="1"/>
  <c r="I92" i="8" s="1"/>
  <c r="K92" i="8" s="1"/>
  <c r="M92" i="8" s="1"/>
  <c r="O92" i="8" s="1"/>
  <c r="C92" i="8"/>
  <c r="B92" i="8"/>
  <c r="N91" i="8"/>
  <c r="C91" i="8"/>
  <c r="E91" i="8" s="1"/>
  <c r="G91" i="8" s="1"/>
  <c r="I91" i="8" s="1"/>
  <c r="K91" i="8" s="1"/>
  <c r="M91" i="8" s="1"/>
  <c r="O91" i="8" s="1"/>
  <c r="B91" i="8"/>
  <c r="I90" i="8"/>
  <c r="K90" i="8" s="1"/>
  <c r="M90" i="8" s="1"/>
  <c r="O90" i="8" s="1"/>
  <c r="C90" i="8"/>
  <c r="E90" i="8" s="1"/>
  <c r="G90" i="8" s="1"/>
  <c r="B90" i="8"/>
  <c r="C89" i="8"/>
  <c r="E89" i="8" s="1"/>
  <c r="G89" i="8" s="1"/>
  <c r="I89" i="8" s="1"/>
  <c r="K89" i="8" s="1"/>
  <c r="M89" i="8" s="1"/>
  <c r="O89" i="8" s="1"/>
  <c r="B89" i="8"/>
  <c r="N88" i="8"/>
  <c r="E88" i="8"/>
  <c r="G88" i="8" s="1"/>
  <c r="I88" i="8" s="1"/>
  <c r="K88" i="8" s="1"/>
  <c r="M88" i="8" s="1"/>
  <c r="O88" i="8" s="1"/>
  <c r="C88" i="8"/>
  <c r="B88" i="8"/>
  <c r="J87" i="8"/>
  <c r="C87" i="8"/>
  <c r="E87" i="8" s="1"/>
  <c r="G87" i="8" s="1"/>
  <c r="I87" i="8" s="1"/>
  <c r="K87" i="8" s="1"/>
  <c r="M87" i="8" s="1"/>
  <c r="O87" i="8" s="1"/>
  <c r="B87" i="8"/>
  <c r="I86" i="8"/>
  <c r="K86" i="8" s="1"/>
  <c r="M86" i="8" s="1"/>
  <c r="O86" i="8" s="1"/>
  <c r="C86" i="8"/>
  <c r="E86" i="8" s="1"/>
  <c r="G86" i="8" s="1"/>
  <c r="B86" i="8"/>
  <c r="H85" i="8"/>
  <c r="C85" i="8"/>
  <c r="E85" i="8" s="1"/>
  <c r="G85" i="8" s="1"/>
  <c r="I85" i="8" s="1"/>
  <c r="K85" i="8" s="1"/>
  <c r="M85" i="8" s="1"/>
  <c r="O85" i="8" s="1"/>
  <c r="B85" i="8"/>
  <c r="C84" i="8"/>
  <c r="E84" i="8" s="1"/>
  <c r="G84" i="8" s="1"/>
  <c r="I84" i="8" s="1"/>
  <c r="K84" i="8" s="1"/>
  <c r="M84" i="8" s="1"/>
  <c r="O84" i="8" s="1"/>
  <c r="B84" i="8"/>
  <c r="N83" i="8"/>
  <c r="C83" i="8"/>
  <c r="E83" i="8" s="1"/>
  <c r="G83" i="8" s="1"/>
  <c r="I83" i="8" s="1"/>
  <c r="K83" i="8" s="1"/>
  <c r="M83" i="8" s="1"/>
  <c r="O83" i="8" s="1"/>
  <c r="B83" i="8"/>
  <c r="N82" i="8"/>
  <c r="M82" i="8"/>
  <c r="O82" i="8" s="1"/>
  <c r="H82" i="8"/>
  <c r="G82" i="8"/>
  <c r="I82" i="8" s="1"/>
  <c r="K82" i="8" s="1"/>
  <c r="E82" i="8"/>
  <c r="C82" i="8"/>
  <c r="B82" i="8"/>
  <c r="N81" i="8"/>
  <c r="E81" i="8"/>
  <c r="G81" i="8" s="1"/>
  <c r="I81" i="8" s="1"/>
  <c r="K81" i="8" s="1"/>
  <c r="M81" i="8" s="1"/>
  <c r="O81" i="8" s="1"/>
  <c r="C81" i="8"/>
  <c r="B81" i="8"/>
  <c r="N80" i="8"/>
  <c r="C80" i="8"/>
  <c r="E80" i="8" s="1"/>
  <c r="G80" i="8" s="1"/>
  <c r="I80" i="8" s="1"/>
  <c r="K80" i="8" s="1"/>
  <c r="M80" i="8" s="1"/>
  <c r="O80" i="8" s="1"/>
  <c r="B80" i="8"/>
  <c r="O55" i="8" a="1"/>
  <c r="O55" i="8" s="1"/>
  <c r="M55" i="8" a="1"/>
  <c r="M55" i="8" s="1"/>
  <c r="N99" i="8" s="1"/>
  <c r="K55" i="8" a="1"/>
  <c r="K55" i="8" s="1"/>
  <c r="I55" i="8"/>
  <c r="J89" i="8" s="1"/>
  <c r="I55" i="8" a="1"/>
  <c r="G55" i="8" a="1"/>
  <c r="G55" i="8" s="1"/>
  <c r="H101" i="8" s="1"/>
  <c r="E55" i="8" a="1"/>
  <c r="E55" i="8" s="1"/>
  <c r="F105" i="8" s="1"/>
  <c r="C55" i="8" a="1"/>
  <c r="C55" i="8" s="1"/>
  <c r="C108" i="12"/>
  <c r="E108" i="12" s="1"/>
  <c r="G108" i="12" s="1"/>
  <c r="I108" i="12" s="1"/>
  <c r="K108" i="12" s="1"/>
  <c r="M108" i="12" s="1"/>
  <c r="O108" i="12" s="1"/>
  <c r="B108" i="12"/>
  <c r="C107" i="12"/>
  <c r="E107" i="12" s="1"/>
  <c r="G107" i="12" s="1"/>
  <c r="I107" i="12" s="1"/>
  <c r="K107" i="12" s="1"/>
  <c r="M107" i="12" s="1"/>
  <c r="O107" i="12" s="1"/>
  <c r="B107" i="12"/>
  <c r="G106" i="12"/>
  <c r="I106" i="12" s="1"/>
  <c r="K106" i="12" s="1"/>
  <c r="M106" i="12" s="1"/>
  <c r="O106" i="12" s="1"/>
  <c r="C106" i="12"/>
  <c r="E106" i="12" s="1"/>
  <c r="B106" i="12"/>
  <c r="C105" i="12"/>
  <c r="E105" i="12" s="1"/>
  <c r="G105" i="12" s="1"/>
  <c r="I105" i="12" s="1"/>
  <c r="K105" i="12" s="1"/>
  <c r="M105" i="12" s="1"/>
  <c r="O105" i="12" s="1"/>
  <c r="B105" i="12"/>
  <c r="E104" i="12"/>
  <c r="G104" i="12" s="1"/>
  <c r="I104" i="12" s="1"/>
  <c r="K104" i="12" s="1"/>
  <c r="M104" i="12" s="1"/>
  <c r="O104" i="12" s="1"/>
  <c r="C104" i="12"/>
  <c r="B104" i="12"/>
  <c r="C103" i="12"/>
  <c r="E103" i="12" s="1"/>
  <c r="G103" i="12" s="1"/>
  <c r="I103" i="12" s="1"/>
  <c r="K103" i="12" s="1"/>
  <c r="M103" i="12" s="1"/>
  <c r="O103" i="12" s="1"/>
  <c r="B103" i="12"/>
  <c r="C102" i="12"/>
  <c r="E102" i="12" s="1"/>
  <c r="G102" i="12" s="1"/>
  <c r="I102" i="12" s="1"/>
  <c r="K102" i="12" s="1"/>
  <c r="M102" i="12" s="1"/>
  <c r="O102" i="12" s="1"/>
  <c r="B102" i="12"/>
  <c r="C101" i="12"/>
  <c r="E101" i="12" s="1"/>
  <c r="G101" i="12" s="1"/>
  <c r="I101" i="12" s="1"/>
  <c r="K101" i="12" s="1"/>
  <c r="M101" i="12" s="1"/>
  <c r="O101" i="12" s="1"/>
  <c r="B101" i="12"/>
  <c r="C100" i="12"/>
  <c r="E100" i="12" s="1"/>
  <c r="G100" i="12" s="1"/>
  <c r="I100" i="12" s="1"/>
  <c r="K100" i="12" s="1"/>
  <c r="M100" i="12" s="1"/>
  <c r="O100" i="12" s="1"/>
  <c r="B100" i="12"/>
  <c r="C99" i="12"/>
  <c r="E99" i="12" s="1"/>
  <c r="G99" i="12" s="1"/>
  <c r="I99" i="12" s="1"/>
  <c r="K99" i="12" s="1"/>
  <c r="M99" i="12" s="1"/>
  <c r="O99" i="12" s="1"/>
  <c r="B99" i="12"/>
  <c r="G98" i="12"/>
  <c r="I98" i="12" s="1"/>
  <c r="K98" i="12" s="1"/>
  <c r="M98" i="12" s="1"/>
  <c r="O98" i="12" s="1"/>
  <c r="C98" i="12"/>
  <c r="E98" i="12" s="1"/>
  <c r="B98" i="12"/>
  <c r="C97" i="12"/>
  <c r="E97" i="12" s="1"/>
  <c r="G97" i="12" s="1"/>
  <c r="I97" i="12" s="1"/>
  <c r="K97" i="12" s="1"/>
  <c r="M97" i="12" s="1"/>
  <c r="O97" i="12" s="1"/>
  <c r="B97" i="12"/>
  <c r="C96" i="12"/>
  <c r="E96" i="12" s="1"/>
  <c r="G96" i="12" s="1"/>
  <c r="I96" i="12" s="1"/>
  <c r="K96" i="12" s="1"/>
  <c r="M96" i="12" s="1"/>
  <c r="O96" i="12" s="1"/>
  <c r="B96" i="12"/>
  <c r="E95" i="12"/>
  <c r="G95" i="12" s="1"/>
  <c r="I95" i="12" s="1"/>
  <c r="K95" i="12" s="1"/>
  <c r="M95" i="12" s="1"/>
  <c r="O95" i="12" s="1"/>
  <c r="C95" i="12"/>
  <c r="B95" i="12"/>
  <c r="C94" i="12"/>
  <c r="E94" i="12" s="1"/>
  <c r="G94" i="12" s="1"/>
  <c r="I94" i="12" s="1"/>
  <c r="K94" i="12" s="1"/>
  <c r="M94" i="12" s="1"/>
  <c r="O94" i="12" s="1"/>
  <c r="B94" i="12"/>
  <c r="C93" i="12"/>
  <c r="E93" i="12" s="1"/>
  <c r="G93" i="12" s="1"/>
  <c r="I93" i="12" s="1"/>
  <c r="K93" i="12" s="1"/>
  <c r="M93" i="12" s="1"/>
  <c r="O93" i="12" s="1"/>
  <c r="B93" i="12"/>
  <c r="C92" i="12"/>
  <c r="E92" i="12" s="1"/>
  <c r="G92" i="12" s="1"/>
  <c r="I92" i="12" s="1"/>
  <c r="K92" i="12" s="1"/>
  <c r="M92" i="12" s="1"/>
  <c r="O92" i="12" s="1"/>
  <c r="B92" i="12"/>
  <c r="C91" i="12"/>
  <c r="E91" i="12" s="1"/>
  <c r="G91" i="12" s="1"/>
  <c r="I91" i="12" s="1"/>
  <c r="K91" i="12" s="1"/>
  <c r="M91" i="12" s="1"/>
  <c r="O91" i="12" s="1"/>
  <c r="B91" i="12"/>
  <c r="C90" i="12"/>
  <c r="E90" i="12" s="1"/>
  <c r="G90" i="12" s="1"/>
  <c r="I90" i="12" s="1"/>
  <c r="K90" i="12" s="1"/>
  <c r="M90" i="12" s="1"/>
  <c r="O90" i="12" s="1"/>
  <c r="B90" i="12"/>
  <c r="C89" i="12"/>
  <c r="E89" i="12" s="1"/>
  <c r="G89" i="12" s="1"/>
  <c r="I89" i="12" s="1"/>
  <c r="K89" i="12" s="1"/>
  <c r="M89" i="12" s="1"/>
  <c r="O89" i="12" s="1"/>
  <c r="B89" i="12"/>
  <c r="C88" i="12"/>
  <c r="E88" i="12" s="1"/>
  <c r="G88" i="12" s="1"/>
  <c r="I88" i="12" s="1"/>
  <c r="K88" i="12" s="1"/>
  <c r="M88" i="12" s="1"/>
  <c r="O88" i="12" s="1"/>
  <c r="B88" i="12"/>
  <c r="C87" i="12"/>
  <c r="E87" i="12" s="1"/>
  <c r="G87" i="12" s="1"/>
  <c r="I87" i="12" s="1"/>
  <c r="K87" i="12" s="1"/>
  <c r="M87" i="12" s="1"/>
  <c r="O87" i="12" s="1"/>
  <c r="B87" i="12"/>
  <c r="I86" i="12"/>
  <c r="K86" i="12" s="1"/>
  <c r="M86" i="12" s="1"/>
  <c r="O86" i="12" s="1"/>
  <c r="C86" i="12"/>
  <c r="E86" i="12" s="1"/>
  <c r="G86" i="12" s="1"/>
  <c r="B86" i="12"/>
  <c r="E85" i="12"/>
  <c r="G85" i="12" s="1"/>
  <c r="I85" i="12" s="1"/>
  <c r="K85" i="12" s="1"/>
  <c r="M85" i="12" s="1"/>
  <c r="O85" i="12" s="1"/>
  <c r="C85" i="12"/>
  <c r="B85" i="12"/>
  <c r="E84" i="12"/>
  <c r="G84" i="12" s="1"/>
  <c r="I84" i="12" s="1"/>
  <c r="K84" i="12" s="1"/>
  <c r="M84" i="12" s="1"/>
  <c r="O84" i="12" s="1"/>
  <c r="C84" i="12"/>
  <c r="B84" i="12"/>
  <c r="C83" i="12"/>
  <c r="E83" i="12" s="1"/>
  <c r="G83" i="12" s="1"/>
  <c r="I83" i="12" s="1"/>
  <c r="K83" i="12" s="1"/>
  <c r="M83" i="12" s="1"/>
  <c r="O83" i="12" s="1"/>
  <c r="B83" i="12"/>
  <c r="C82" i="12"/>
  <c r="E82" i="12" s="1"/>
  <c r="G82" i="12" s="1"/>
  <c r="I82" i="12" s="1"/>
  <c r="K82" i="12" s="1"/>
  <c r="M82" i="12" s="1"/>
  <c r="O82" i="12" s="1"/>
  <c r="B82" i="12"/>
  <c r="E81" i="12"/>
  <c r="G81" i="12" s="1"/>
  <c r="I81" i="12" s="1"/>
  <c r="K81" i="12" s="1"/>
  <c r="M81" i="12" s="1"/>
  <c r="O81" i="12" s="1"/>
  <c r="D81" i="12"/>
  <c r="C81" i="12"/>
  <c r="B81" i="12"/>
  <c r="K80" i="12"/>
  <c r="M80" i="12" s="1"/>
  <c r="O80" i="12" s="1"/>
  <c r="E80" i="12"/>
  <c r="G80" i="12" s="1"/>
  <c r="I80" i="12" s="1"/>
  <c r="D80" i="12"/>
  <c r="C80" i="12"/>
  <c r="B80" i="12"/>
  <c r="C55" i="12"/>
  <c r="D95" i="12" s="1"/>
  <c r="C55" i="12" a="1"/>
  <c r="C108" i="23"/>
  <c r="E108" i="23" s="1"/>
  <c r="G108" i="23" s="1"/>
  <c r="I108" i="23" s="1"/>
  <c r="K108" i="23" s="1"/>
  <c r="M108" i="23" s="1"/>
  <c r="O108" i="23" s="1"/>
  <c r="B108" i="23"/>
  <c r="P107" i="23"/>
  <c r="C107" i="23"/>
  <c r="E107" i="23" s="1"/>
  <c r="G107" i="23" s="1"/>
  <c r="I107" i="23" s="1"/>
  <c r="K107" i="23" s="1"/>
  <c r="M107" i="23" s="1"/>
  <c r="O107" i="23" s="1"/>
  <c r="B107" i="23"/>
  <c r="P106" i="23"/>
  <c r="C106" i="23"/>
  <c r="E106" i="23" s="1"/>
  <c r="G106" i="23" s="1"/>
  <c r="I106" i="23" s="1"/>
  <c r="K106" i="23" s="1"/>
  <c r="M106" i="23" s="1"/>
  <c r="O106" i="23" s="1"/>
  <c r="B106" i="23"/>
  <c r="P105" i="23"/>
  <c r="C105" i="23"/>
  <c r="E105" i="23" s="1"/>
  <c r="G105" i="23" s="1"/>
  <c r="I105" i="23" s="1"/>
  <c r="K105" i="23" s="1"/>
  <c r="M105" i="23" s="1"/>
  <c r="O105" i="23" s="1"/>
  <c r="B105" i="23"/>
  <c r="C104" i="23"/>
  <c r="E104" i="23" s="1"/>
  <c r="G104" i="23" s="1"/>
  <c r="I104" i="23" s="1"/>
  <c r="K104" i="23" s="1"/>
  <c r="M104" i="23" s="1"/>
  <c r="O104" i="23" s="1"/>
  <c r="B104" i="23"/>
  <c r="N103" i="23"/>
  <c r="L103" i="23"/>
  <c r="F103" i="23"/>
  <c r="C103" i="23"/>
  <c r="E103" i="23" s="1"/>
  <c r="G103" i="23" s="1"/>
  <c r="I103" i="23" s="1"/>
  <c r="K103" i="23" s="1"/>
  <c r="M103" i="23" s="1"/>
  <c r="O103" i="23" s="1"/>
  <c r="B103" i="23"/>
  <c r="P102" i="23"/>
  <c r="L102" i="23"/>
  <c r="F102" i="23"/>
  <c r="E102" i="23"/>
  <c r="G102" i="23" s="1"/>
  <c r="I102" i="23" s="1"/>
  <c r="K102" i="23" s="1"/>
  <c r="M102" i="23" s="1"/>
  <c r="O102" i="23" s="1"/>
  <c r="C102" i="23"/>
  <c r="B102" i="23"/>
  <c r="G101" i="23"/>
  <c r="I101" i="23" s="1"/>
  <c r="K101" i="23" s="1"/>
  <c r="M101" i="23" s="1"/>
  <c r="O101" i="23" s="1"/>
  <c r="C101" i="23"/>
  <c r="E101" i="23" s="1"/>
  <c r="B101" i="23"/>
  <c r="D100" i="23"/>
  <c r="C100" i="23"/>
  <c r="E100" i="23" s="1"/>
  <c r="G100" i="23" s="1"/>
  <c r="I100" i="23" s="1"/>
  <c r="K100" i="23" s="1"/>
  <c r="M100" i="23" s="1"/>
  <c r="O100" i="23" s="1"/>
  <c r="B100" i="23"/>
  <c r="P99" i="23"/>
  <c r="C99" i="23"/>
  <c r="E99" i="23" s="1"/>
  <c r="G99" i="23" s="1"/>
  <c r="I99" i="23" s="1"/>
  <c r="K99" i="23" s="1"/>
  <c r="M99" i="23" s="1"/>
  <c r="O99" i="23" s="1"/>
  <c r="B99" i="23"/>
  <c r="D98" i="23"/>
  <c r="C98" i="23"/>
  <c r="E98" i="23" s="1"/>
  <c r="G98" i="23" s="1"/>
  <c r="I98" i="23" s="1"/>
  <c r="K98" i="23" s="1"/>
  <c r="M98" i="23" s="1"/>
  <c r="O98" i="23" s="1"/>
  <c r="B98" i="23"/>
  <c r="N97" i="23"/>
  <c r="C97" i="23"/>
  <c r="E97" i="23" s="1"/>
  <c r="G97" i="23" s="1"/>
  <c r="I97" i="23" s="1"/>
  <c r="K97" i="23" s="1"/>
  <c r="M97" i="23" s="1"/>
  <c r="O97" i="23" s="1"/>
  <c r="B97" i="23"/>
  <c r="F96" i="23"/>
  <c r="E96" i="23"/>
  <c r="G96" i="23" s="1"/>
  <c r="I96" i="23" s="1"/>
  <c r="K96" i="23" s="1"/>
  <c r="M96" i="23" s="1"/>
  <c r="O96" i="23" s="1"/>
  <c r="C96" i="23"/>
  <c r="B96" i="23"/>
  <c r="N95" i="23"/>
  <c r="C95" i="23"/>
  <c r="E95" i="23" s="1"/>
  <c r="G95" i="23" s="1"/>
  <c r="I95" i="23" s="1"/>
  <c r="K95" i="23" s="1"/>
  <c r="M95" i="23" s="1"/>
  <c r="O95" i="23" s="1"/>
  <c r="B95" i="23"/>
  <c r="D94" i="23"/>
  <c r="C94" i="23"/>
  <c r="E94" i="23" s="1"/>
  <c r="G94" i="23" s="1"/>
  <c r="I94" i="23" s="1"/>
  <c r="K94" i="23" s="1"/>
  <c r="M94" i="23" s="1"/>
  <c r="O94" i="23" s="1"/>
  <c r="B94" i="23"/>
  <c r="P93" i="23"/>
  <c r="N93" i="23"/>
  <c r="F93" i="23"/>
  <c r="C93" i="23"/>
  <c r="E93" i="23" s="1"/>
  <c r="G93" i="23" s="1"/>
  <c r="I93" i="23" s="1"/>
  <c r="K93" i="23" s="1"/>
  <c r="M93" i="23" s="1"/>
  <c r="O93" i="23" s="1"/>
  <c r="B93" i="23"/>
  <c r="P92" i="23"/>
  <c r="C92" i="23"/>
  <c r="E92" i="23" s="1"/>
  <c r="G92" i="23" s="1"/>
  <c r="I92" i="23" s="1"/>
  <c r="K92" i="23" s="1"/>
  <c r="M92" i="23" s="1"/>
  <c r="O92" i="23" s="1"/>
  <c r="B92" i="23"/>
  <c r="F91" i="23"/>
  <c r="D91" i="23"/>
  <c r="C91" i="23"/>
  <c r="E91" i="23" s="1"/>
  <c r="G91" i="23" s="1"/>
  <c r="I91" i="23" s="1"/>
  <c r="K91" i="23" s="1"/>
  <c r="M91" i="23" s="1"/>
  <c r="O91" i="23" s="1"/>
  <c r="B91" i="23"/>
  <c r="P90" i="23"/>
  <c r="F90" i="23"/>
  <c r="E90" i="23"/>
  <c r="G90" i="23" s="1"/>
  <c r="I90" i="23" s="1"/>
  <c r="K90" i="23" s="1"/>
  <c r="M90" i="23" s="1"/>
  <c r="O90" i="23" s="1"/>
  <c r="C90" i="23"/>
  <c r="B90" i="23"/>
  <c r="L89" i="23"/>
  <c r="J89" i="23"/>
  <c r="C89" i="23"/>
  <c r="E89" i="23" s="1"/>
  <c r="G89" i="23" s="1"/>
  <c r="I89" i="23" s="1"/>
  <c r="K89" i="23" s="1"/>
  <c r="M89" i="23" s="1"/>
  <c r="O89" i="23" s="1"/>
  <c r="B89" i="23"/>
  <c r="N88" i="23"/>
  <c r="L88" i="23"/>
  <c r="F88" i="23"/>
  <c r="C88" i="23"/>
  <c r="E88" i="23" s="1"/>
  <c r="G88" i="23" s="1"/>
  <c r="I88" i="23" s="1"/>
  <c r="K88" i="23" s="1"/>
  <c r="M88" i="23" s="1"/>
  <c r="O88" i="23" s="1"/>
  <c r="B88" i="23"/>
  <c r="P87" i="23"/>
  <c r="J87" i="23"/>
  <c r="C87" i="23"/>
  <c r="E87" i="23" s="1"/>
  <c r="G87" i="23" s="1"/>
  <c r="I87" i="23" s="1"/>
  <c r="K87" i="23" s="1"/>
  <c r="M87" i="23" s="1"/>
  <c r="O87" i="23" s="1"/>
  <c r="B87" i="23"/>
  <c r="L86" i="23"/>
  <c r="J86" i="23"/>
  <c r="C86" i="23"/>
  <c r="E86" i="23" s="1"/>
  <c r="G86" i="23" s="1"/>
  <c r="I86" i="23" s="1"/>
  <c r="K86" i="23" s="1"/>
  <c r="M86" i="23" s="1"/>
  <c r="O86" i="23" s="1"/>
  <c r="B86" i="23"/>
  <c r="P85" i="23"/>
  <c r="N85" i="23"/>
  <c r="I85" i="23"/>
  <c r="K85" i="23" s="1"/>
  <c r="M85" i="23" s="1"/>
  <c r="O85" i="23" s="1"/>
  <c r="C85" i="23"/>
  <c r="E85" i="23" s="1"/>
  <c r="G85" i="23" s="1"/>
  <c r="B85" i="23"/>
  <c r="P84" i="23"/>
  <c r="J84" i="23"/>
  <c r="E84" i="23"/>
  <c r="G84" i="23" s="1"/>
  <c r="I84" i="23" s="1"/>
  <c r="K84" i="23" s="1"/>
  <c r="M84" i="23" s="1"/>
  <c r="O84" i="23" s="1"/>
  <c r="C84" i="23"/>
  <c r="B84" i="23"/>
  <c r="N83" i="23"/>
  <c r="L83" i="23"/>
  <c r="F83" i="23"/>
  <c r="D83" i="23"/>
  <c r="C83" i="23"/>
  <c r="E83" i="23" s="1"/>
  <c r="G83" i="23" s="1"/>
  <c r="I83" i="23" s="1"/>
  <c r="K83" i="23" s="1"/>
  <c r="M83" i="23" s="1"/>
  <c r="O83" i="23" s="1"/>
  <c r="B83" i="23"/>
  <c r="P82" i="23"/>
  <c r="N82" i="23"/>
  <c r="F82" i="23"/>
  <c r="C82" i="23"/>
  <c r="E82" i="23" s="1"/>
  <c r="G82" i="23" s="1"/>
  <c r="I82" i="23" s="1"/>
  <c r="K82" i="23" s="1"/>
  <c r="M82" i="23" s="1"/>
  <c r="O82" i="23" s="1"/>
  <c r="B82" i="23"/>
  <c r="E81" i="23"/>
  <c r="G81" i="23" s="1"/>
  <c r="I81" i="23" s="1"/>
  <c r="K81" i="23" s="1"/>
  <c r="M81" i="23" s="1"/>
  <c r="O81" i="23" s="1"/>
  <c r="D81" i="23"/>
  <c r="C81" i="23"/>
  <c r="B81" i="23"/>
  <c r="F80" i="23"/>
  <c r="D80" i="23"/>
  <c r="C80" i="23"/>
  <c r="E80" i="23" s="1"/>
  <c r="G80" i="23" s="1"/>
  <c r="I80" i="23" s="1"/>
  <c r="K80" i="23" s="1"/>
  <c r="M80" i="23" s="1"/>
  <c r="O80" i="23" s="1"/>
  <c r="B80" i="23"/>
  <c r="O55" i="23"/>
  <c r="O55" i="23" a="1"/>
  <c r="M55" i="23" a="1"/>
  <c r="M55" i="23" s="1"/>
  <c r="K55" i="23" a="1"/>
  <c r="K55" i="23" s="1"/>
  <c r="L108" i="23" s="1"/>
  <c r="I55" i="23"/>
  <c r="J104" i="23" s="1"/>
  <c r="I55" i="23" a="1"/>
  <c r="G55" i="23"/>
  <c r="H105" i="23" s="1"/>
  <c r="G55" i="23" a="1"/>
  <c r="E55" i="23" a="1"/>
  <c r="E55" i="23" s="1"/>
  <c r="C55" i="23" a="1"/>
  <c r="C55" i="23" s="1"/>
  <c r="D106" i="23" s="1"/>
  <c r="H108" i="1"/>
  <c r="C108" i="1"/>
  <c r="E108" i="1" s="1"/>
  <c r="G108" i="1" s="1"/>
  <c r="I108" i="1" s="1"/>
  <c r="K108" i="1" s="1"/>
  <c r="M108" i="1" s="1"/>
  <c r="O108" i="1" s="1"/>
  <c r="B108" i="1"/>
  <c r="H107" i="1"/>
  <c r="E107" i="1"/>
  <c r="G107" i="1" s="1"/>
  <c r="I107" i="1" s="1"/>
  <c r="K107" i="1" s="1"/>
  <c r="M107" i="1" s="1"/>
  <c r="O107" i="1" s="1"/>
  <c r="C107" i="1"/>
  <c r="B107" i="1"/>
  <c r="L106" i="1"/>
  <c r="C106" i="1"/>
  <c r="E106" i="1" s="1"/>
  <c r="G106" i="1" s="1"/>
  <c r="I106" i="1" s="1"/>
  <c r="K106" i="1" s="1"/>
  <c r="M106" i="1" s="1"/>
  <c r="O106" i="1" s="1"/>
  <c r="B106" i="1"/>
  <c r="P105" i="1"/>
  <c r="C105" i="1"/>
  <c r="E105" i="1" s="1"/>
  <c r="G105" i="1" s="1"/>
  <c r="I105" i="1" s="1"/>
  <c r="K105" i="1" s="1"/>
  <c r="M105" i="1" s="1"/>
  <c r="O105" i="1" s="1"/>
  <c r="B105" i="1"/>
  <c r="C104" i="1"/>
  <c r="E104" i="1" s="1"/>
  <c r="G104" i="1" s="1"/>
  <c r="I104" i="1" s="1"/>
  <c r="K104" i="1" s="1"/>
  <c r="M104" i="1" s="1"/>
  <c r="O104" i="1" s="1"/>
  <c r="B104" i="1"/>
  <c r="C103" i="1"/>
  <c r="E103" i="1" s="1"/>
  <c r="G103" i="1" s="1"/>
  <c r="I103" i="1" s="1"/>
  <c r="K103" i="1" s="1"/>
  <c r="M103" i="1" s="1"/>
  <c r="O103" i="1" s="1"/>
  <c r="B103" i="1"/>
  <c r="H102" i="1"/>
  <c r="C102" i="1"/>
  <c r="E102" i="1" s="1"/>
  <c r="G102" i="1" s="1"/>
  <c r="I102" i="1" s="1"/>
  <c r="K102" i="1" s="1"/>
  <c r="M102" i="1" s="1"/>
  <c r="O102" i="1" s="1"/>
  <c r="B102" i="1"/>
  <c r="H101" i="1"/>
  <c r="C101" i="1"/>
  <c r="E101" i="1" s="1"/>
  <c r="G101" i="1" s="1"/>
  <c r="I101" i="1" s="1"/>
  <c r="K101" i="1" s="1"/>
  <c r="M101" i="1" s="1"/>
  <c r="O101" i="1" s="1"/>
  <c r="B101" i="1"/>
  <c r="C100" i="1"/>
  <c r="E100" i="1" s="1"/>
  <c r="G100" i="1" s="1"/>
  <c r="I100" i="1" s="1"/>
  <c r="K100" i="1" s="1"/>
  <c r="M100" i="1" s="1"/>
  <c r="O100" i="1" s="1"/>
  <c r="B100" i="1"/>
  <c r="P99" i="1"/>
  <c r="E99" i="1"/>
  <c r="G99" i="1" s="1"/>
  <c r="I99" i="1" s="1"/>
  <c r="K99" i="1" s="1"/>
  <c r="M99" i="1" s="1"/>
  <c r="O99" i="1" s="1"/>
  <c r="C99" i="1"/>
  <c r="B99" i="1"/>
  <c r="C98" i="1"/>
  <c r="E98" i="1" s="1"/>
  <c r="G98" i="1" s="1"/>
  <c r="I98" i="1" s="1"/>
  <c r="K98" i="1" s="1"/>
  <c r="M98" i="1" s="1"/>
  <c r="O98" i="1" s="1"/>
  <c r="B98" i="1"/>
  <c r="C97" i="1"/>
  <c r="E97" i="1" s="1"/>
  <c r="G97" i="1" s="1"/>
  <c r="I97" i="1" s="1"/>
  <c r="K97" i="1" s="1"/>
  <c r="M97" i="1" s="1"/>
  <c r="O97" i="1" s="1"/>
  <c r="B97" i="1"/>
  <c r="C96" i="1"/>
  <c r="E96" i="1" s="1"/>
  <c r="G96" i="1" s="1"/>
  <c r="I96" i="1" s="1"/>
  <c r="K96" i="1" s="1"/>
  <c r="M96" i="1" s="1"/>
  <c r="O96" i="1" s="1"/>
  <c r="B96" i="1"/>
  <c r="I95" i="1"/>
  <c r="K95" i="1" s="1"/>
  <c r="M95" i="1" s="1"/>
  <c r="O95" i="1" s="1"/>
  <c r="C95" i="1"/>
  <c r="E95" i="1" s="1"/>
  <c r="G95" i="1" s="1"/>
  <c r="B95" i="1"/>
  <c r="I94" i="1"/>
  <c r="K94" i="1" s="1"/>
  <c r="M94" i="1" s="1"/>
  <c r="O94" i="1" s="1"/>
  <c r="H94" i="1"/>
  <c r="E94" i="1"/>
  <c r="G94" i="1" s="1"/>
  <c r="C94" i="1"/>
  <c r="B94" i="1"/>
  <c r="C93" i="1"/>
  <c r="E93" i="1" s="1"/>
  <c r="G93" i="1" s="1"/>
  <c r="I93" i="1" s="1"/>
  <c r="K93" i="1" s="1"/>
  <c r="M93" i="1" s="1"/>
  <c r="O93" i="1" s="1"/>
  <c r="B93" i="1"/>
  <c r="P92" i="1"/>
  <c r="C92" i="1"/>
  <c r="E92" i="1" s="1"/>
  <c r="G92" i="1" s="1"/>
  <c r="I92" i="1" s="1"/>
  <c r="K92" i="1" s="1"/>
  <c r="M92" i="1" s="1"/>
  <c r="O92" i="1" s="1"/>
  <c r="B92" i="1"/>
  <c r="P91" i="1"/>
  <c r="H91" i="1"/>
  <c r="C91" i="1"/>
  <c r="E91" i="1" s="1"/>
  <c r="G91" i="1" s="1"/>
  <c r="I91" i="1" s="1"/>
  <c r="K91" i="1" s="1"/>
  <c r="M91" i="1" s="1"/>
  <c r="O91" i="1" s="1"/>
  <c r="B91" i="1"/>
  <c r="E90" i="1"/>
  <c r="G90" i="1" s="1"/>
  <c r="I90" i="1" s="1"/>
  <c r="K90" i="1" s="1"/>
  <c r="M90" i="1" s="1"/>
  <c r="O90" i="1" s="1"/>
  <c r="C90" i="1"/>
  <c r="B90" i="1"/>
  <c r="P89" i="1"/>
  <c r="C89" i="1"/>
  <c r="E89" i="1" s="1"/>
  <c r="G89" i="1" s="1"/>
  <c r="I89" i="1" s="1"/>
  <c r="K89" i="1" s="1"/>
  <c r="M89" i="1" s="1"/>
  <c r="O89" i="1" s="1"/>
  <c r="B89" i="1"/>
  <c r="C88" i="1"/>
  <c r="E88" i="1" s="1"/>
  <c r="G88" i="1" s="1"/>
  <c r="I88" i="1" s="1"/>
  <c r="K88" i="1" s="1"/>
  <c r="M88" i="1" s="1"/>
  <c r="O88" i="1" s="1"/>
  <c r="B88" i="1"/>
  <c r="C87" i="1"/>
  <c r="E87" i="1" s="1"/>
  <c r="G87" i="1" s="1"/>
  <c r="I87" i="1" s="1"/>
  <c r="K87" i="1" s="1"/>
  <c r="M87" i="1" s="1"/>
  <c r="O87" i="1" s="1"/>
  <c r="B87" i="1"/>
  <c r="H86" i="1"/>
  <c r="C86" i="1"/>
  <c r="E86" i="1" s="1"/>
  <c r="G86" i="1" s="1"/>
  <c r="I86" i="1" s="1"/>
  <c r="K86" i="1" s="1"/>
  <c r="M86" i="1" s="1"/>
  <c r="O86" i="1" s="1"/>
  <c r="B86" i="1"/>
  <c r="H85" i="1"/>
  <c r="C85" i="1"/>
  <c r="E85" i="1" s="1"/>
  <c r="G85" i="1" s="1"/>
  <c r="I85" i="1" s="1"/>
  <c r="K85" i="1" s="1"/>
  <c r="M85" i="1" s="1"/>
  <c r="O85" i="1" s="1"/>
  <c r="B85" i="1"/>
  <c r="P84" i="1"/>
  <c r="H84" i="1"/>
  <c r="C84" i="1"/>
  <c r="E84" i="1" s="1"/>
  <c r="G84" i="1" s="1"/>
  <c r="I84" i="1" s="1"/>
  <c r="K84" i="1" s="1"/>
  <c r="M84" i="1" s="1"/>
  <c r="O84" i="1" s="1"/>
  <c r="B84" i="1"/>
  <c r="H83" i="1"/>
  <c r="C83" i="1"/>
  <c r="E83" i="1" s="1"/>
  <c r="G83" i="1" s="1"/>
  <c r="I83" i="1" s="1"/>
  <c r="K83" i="1" s="1"/>
  <c r="M83" i="1" s="1"/>
  <c r="O83" i="1" s="1"/>
  <c r="B83" i="1"/>
  <c r="P82" i="1"/>
  <c r="H82" i="1"/>
  <c r="C82" i="1"/>
  <c r="E82" i="1" s="1"/>
  <c r="G82" i="1" s="1"/>
  <c r="I82" i="1" s="1"/>
  <c r="K82" i="1" s="1"/>
  <c r="M82" i="1" s="1"/>
  <c r="O82" i="1" s="1"/>
  <c r="B82" i="1"/>
  <c r="L81" i="1"/>
  <c r="C81" i="1"/>
  <c r="E81" i="1" s="1"/>
  <c r="G81" i="1" s="1"/>
  <c r="I81" i="1" s="1"/>
  <c r="K81" i="1" s="1"/>
  <c r="M81" i="1" s="1"/>
  <c r="O81" i="1" s="1"/>
  <c r="B81" i="1"/>
  <c r="C80" i="1"/>
  <c r="E80" i="1" s="1"/>
  <c r="G80" i="1" s="1"/>
  <c r="I80" i="1" s="1"/>
  <c r="K80" i="1" s="1"/>
  <c r="M80" i="1" s="1"/>
  <c r="O80" i="1" s="1"/>
  <c r="B80" i="1"/>
  <c r="O55" i="1" a="1"/>
  <c r="O55" i="1" s="1"/>
  <c r="P97" i="1" s="1"/>
  <c r="M55" i="1" a="1"/>
  <c r="M55" i="1" s="1"/>
  <c r="K55" i="1"/>
  <c r="L87" i="1" s="1"/>
  <c r="K55" i="1" a="1"/>
  <c r="I55" i="1" a="1"/>
  <c r="I55" i="1" s="1"/>
  <c r="G55" i="1" a="1"/>
  <c r="G55" i="1" s="1"/>
  <c r="H93" i="1" s="1"/>
  <c r="E55" i="1" a="1"/>
  <c r="E55" i="1" s="1"/>
  <c r="C55" i="1" a="1"/>
  <c r="C55" i="1" s="1"/>
  <c r="D4" i="25"/>
  <c r="C52" i="13" a="1"/>
  <c r="C52" i="13" s="1"/>
  <c r="C109" i="16"/>
  <c r="E109" i="16" s="1"/>
  <c r="G109" i="16" s="1"/>
  <c r="I109" i="16" s="1"/>
  <c r="K109" i="16" s="1"/>
  <c r="M109" i="16" s="1"/>
  <c r="O109" i="16" s="1"/>
  <c r="B109" i="16"/>
  <c r="C108" i="16"/>
  <c r="E108" i="16" s="1"/>
  <c r="G108" i="16" s="1"/>
  <c r="I108" i="16" s="1"/>
  <c r="K108" i="16" s="1"/>
  <c r="M108" i="16" s="1"/>
  <c r="O108" i="16" s="1"/>
  <c r="B108" i="16"/>
  <c r="C107" i="16"/>
  <c r="E107" i="16" s="1"/>
  <c r="G107" i="16" s="1"/>
  <c r="I107" i="16" s="1"/>
  <c r="K107" i="16" s="1"/>
  <c r="M107" i="16" s="1"/>
  <c r="O107" i="16" s="1"/>
  <c r="B107" i="16"/>
  <c r="C106" i="16"/>
  <c r="E106" i="16" s="1"/>
  <c r="G106" i="16" s="1"/>
  <c r="I106" i="16" s="1"/>
  <c r="K106" i="16" s="1"/>
  <c r="M106" i="16" s="1"/>
  <c r="O106" i="16" s="1"/>
  <c r="B106" i="16"/>
  <c r="C105" i="16"/>
  <c r="E105" i="16" s="1"/>
  <c r="G105" i="16" s="1"/>
  <c r="I105" i="16" s="1"/>
  <c r="K105" i="16" s="1"/>
  <c r="M105" i="16" s="1"/>
  <c r="O105" i="16" s="1"/>
  <c r="B105" i="16"/>
  <c r="C104" i="16"/>
  <c r="E104" i="16" s="1"/>
  <c r="G104" i="16" s="1"/>
  <c r="I104" i="16" s="1"/>
  <c r="K104" i="16" s="1"/>
  <c r="M104" i="16" s="1"/>
  <c r="O104" i="16" s="1"/>
  <c r="B104" i="16"/>
  <c r="C103" i="16"/>
  <c r="E103" i="16" s="1"/>
  <c r="G103" i="16" s="1"/>
  <c r="I103" i="16" s="1"/>
  <c r="K103" i="16" s="1"/>
  <c r="M103" i="16" s="1"/>
  <c r="O103" i="16" s="1"/>
  <c r="B103" i="16"/>
  <c r="C102" i="16"/>
  <c r="E102" i="16" s="1"/>
  <c r="G102" i="16" s="1"/>
  <c r="I102" i="16" s="1"/>
  <c r="K102" i="16" s="1"/>
  <c r="M102" i="16" s="1"/>
  <c r="O102" i="16" s="1"/>
  <c r="B102" i="16"/>
  <c r="C101" i="16"/>
  <c r="E101" i="16" s="1"/>
  <c r="G101" i="16" s="1"/>
  <c r="I101" i="16" s="1"/>
  <c r="K101" i="16" s="1"/>
  <c r="M101" i="16" s="1"/>
  <c r="O101" i="16" s="1"/>
  <c r="B101" i="16"/>
  <c r="C100" i="16"/>
  <c r="E100" i="16" s="1"/>
  <c r="G100" i="16" s="1"/>
  <c r="I100" i="16" s="1"/>
  <c r="K100" i="16" s="1"/>
  <c r="M100" i="16" s="1"/>
  <c r="O100" i="16" s="1"/>
  <c r="B100" i="16"/>
  <c r="C99" i="16"/>
  <c r="E99" i="16" s="1"/>
  <c r="G99" i="16" s="1"/>
  <c r="I99" i="16" s="1"/>
  <c r="K99" i="16" s="1"/>
  <c r="M99" i="16" s="1"/>
  <c r="O99" i="16" s="1"/>
  <c r="B99" i="16"/>
  <c r="C98" i="16"/>
  <c r="E98" i="16" s="1"/>
  <c r="G98" i="16" s="1"/>
  <c r="I98" i="16" s="1"/>
  <c r="K98" i="16" s="1"/>
  <c r="M98" i="16" s="1"/>
  <c r="O98" i="16" s="1"/>
  <c r="B98" i="16"/>
  <c r="C97" i="16"/>
  <c r="E97" i="16" s="1"/>
  <c r="G97" i="16" s="1"/>
  <c r="I97" i="16" s="1"/>
  <c r="K97" i="16" s="1"/>
  <c r="M97" i="16" s="1"/>
  <c r="O97" i="16" s="1"/>
  <c r="B97" i="16"/>
  <c r="C96" i="16"/>
  <c r="E96" i="16" s="1"/>
  <c r="G96" i="16" s="1"/>
  <c r="I96" i="16" s="1"/>
  <c r="K96" i="16" s="1"/>
  <c r="M96" i="16" s="1"/>
  <c r="O96" i="16" s="1"/>
  <c r="B96" i="16"/>
  <c r="C95" i="16"/>
  <c r="E95" i="16" s="1"/>
  <c r="G95" i="16" s="1"/>
  <c r="I95" i="16" s="1"/>
  <c r="K95" i="16" s="1"/>
  <c r="M95" i="16" s="1"/>
  <c r="O95" i="16" s="1"/>
  <c r="B95" i="16"/>
  <c r="C93" i="16"/>
  <c r="E93" i="16" s="1"/>
  <c r="G93" i="16" s="1"/>
  <c r="I93" i="16" s="1"/>
  <c r="K93" i="16" s="1"/>
  <c r="M93" i="16" s="1"/>
  <c r="O93" i="16" s="1"/>
  <c r="B93" i="16"/>
  <c r="C92" i="16"/>
  <c r="E92" i="16" s="1"/>
  <c r="G92" i="16" s="1"/>
  <c r="I92" i="16" s="1"/>
  <c r="K92" i="16" s="1"/>
  <c r="M92" i="16" s="1"/>
  <c r="O92" i="16" s="1"/>
  <c r="B92" i="16"/>
  <c r="C91" i="16"/>
  <c r="E91" i="16" s="1"/>
  <c r="G91" i="16" s="1"/>
  <c r="I91" i="16" s="1"/>
  <c r="K91" i="16" s="1"/>
  <c r="M91" i="16" s="1"/>
  <c r="O91" i="16" s="1"/>
  <c r="B91" i="16"/>
  <c r="C90" i="16"/>
  <c r="E90" i="16" s="1"/>
  <c r="G90" i="16" s="1"/>
  <c r="I90" i="16" s="1"/>
  <c r="K90" i="16" s="1"/>
  <c r="M90" i="16" s="1"/>
  <c r="O90" i="16" s="1"/>
  <c r="B90" i="16"/>
  <c r="C89" i="16"/>
  <c r="E89" i="16" s="1"/>
  <c r="G89" i="16" s="1"/>
  <c r="I89" i="16" s="1"/>
  <c r="K89" i="16" s="1"/>
  <c r="M89" i="16" s="1"/>
  <c r="O89" i="16" s="1"/>
  <c r="B89" i="16"/>
  <c r="C88" i="16"/>
  <c r="E88" i="16" s="1"/>
  <c r="G88" i="16" s="1"/>
  <c r="I88" i="16" s="1"/>
  <c r="K88" i="16" s="1"/>
  <c r="M88" i="16" s="1"/>
  <c r="O88" i="16" s="1"/>
  <c r="B88" i="16"/>
  <c r="C87" i="16"/>
  <c r="E87" i="16" s="1"/>
  <c r="G87" i="16" s="1"/>
  <c r="I87" i="16" s="1"/>
  <c r="K87" i="16" s="1"/>
  <c r="M87" i="16" s="1"/>
  <c r="O87" i="16" s="1"/>
  <c r="B87" i="16"/>
  <c r="C86" i="16"/>
  <c r="E86" i="16" s="1"/>
  <c r="G86" i="16" s="1"/>
  <c r="I86" i="16" s="1"/>
  <c r="K86" i="16" s="1"/>
  <c r="M86" i="16" s="1"/>
  <c r="O86" i="16" s="1"/>
  <c r="B86" i="16"/>
  <c r="C85" i="16"/>
  <c r="E85" i="16" s="1"/>
  <c r="G85" i="16" s="1"/>
  <c r="I85" i="16" s="1"/>
  <c r="K85" i="16" s="1"/>
  <c r="M85" i="16" s="1"/>
  <c r="O85" i="16" s="1"/>
  <c r="B85" i="16"/>
  <c r="C84" i="16"/>
  <c r="E84" i="16" s="1"/>
  <c r="G84" i="16" s="1"/>
  <c r="I84" i="16" s="1"/>
  <c r="K84" i="16" s="1"/>
  <c r="M84" i="16" s="1"/>
  <c r="O84" i="16" s="1"/>
  <c r="B84" i="16"/>
  <c r="C83" i="16"/>
  <c r="E83" i="16" s="1"/>
  <c r="G83" i="16" s="1"/>
  <c r="I83" i="16" s="1"/>
  <c r="K83" i="16" s="1"/>
  <c r="M83" i="16" s="1"/>
  <c r="O83" i="16" s="1"/>
  <c r="B83" i="16"/>
  <c r="C82" i="16"/>
  <c r="E82" i="16" s="1"/>
  <c r="G82" i="16" s="1"/>
  <c r="I82" i="16" s="1"/>
  <c r="K82" i="16" s="1"/>
  <c r="M82" i="16" s="1"/>
  <c r="O82" i="16" s="1"/>
  <c r="B82" i="16"/>
  <c r="C81" i="16"/>
  <c r="E81" i="16" s="1"/>
  <c r="G81" i="16" s="1"/>
  <c r="I81" i="16" s="1"/>
  <c r="K81" i="16" s="1"/>
  <c r="M81" i="16" s="1"/>
  <c r="O81" i="16" s="1"/>
  <c r="B81" i="16"/>
  <c r="C80" i="16"/>
  <c r="E80" i="16" s="1"/>
  <c r="G80" i="16" s="1"/>
  <c r="I80" i="16" s="1"/>
  <c r="K80" i="16" s="1"/>
  <c r="M80" i="16" s="1"/>
  <c r="O80" i="16" s="1"/>
  <c r="B80" i="16"/>
  <c r="O55" i="16" a="1"/>
  <c r="O55" i="16" s="1"/>
  <c r="K55" i="16" a="1"/>
  <c r="K55" i="16" s="1"/>
  <c r="G55" i="16" a="1"/>
  <c r="G55" i="16" s="1"/>
  <c r="C55" i="16" a="1"/>
  <c r="C55" i="16" s="1"/>
  <c r="C109" i="17"/>
  <c r="E109" i="17" s="1"/>
  <c r="G109" i="17" s="1"/>
  <c r="I109" i="17" s="1"/>
  <c r="K109" i="17" s="1"/>
  <c r="M109" i="17" s="1"/>
  <c r="O109" i="17" s="1"/>
  <c r="B109" i="17"/>
  <c r="C108" i="17"/>
  <c r="E108" i="17" s="1"/>
  <c r="G108" i="17" s="1"/>
  <c r="I108" i="17" s="1"/>
  <c r="K108" i="17" s="1"/>
  <c r="M108" i="17" s="1"/>
  <c r="O108" i="17" s="1"/>
  <c r="B108" i="17"/>
  <c r="C107" i="17"/>
  <c r="E107" i="17" s="1"/>
  <c r="G107" i="17" s="1"/>
  <c r="I107" i="17" s="1"/>
  <c r="K107" i="17" s="1"/>
  <c r="M107" i="17" s="1"/>
  <c r="O107" i="17" s="1"/>
  <c r="B107" i="17"/>
  <c r="C106" i="17"/>
  <c r="E106" i="17" s="1"/>
  <c r="G106" i="17" s="1"/>
  <c r="I106" i="17" s="1"/>
  <c r="K106" i="17" s="1"/>
  <c r="M106" i="17" s="1"/>
  <c r="O106" i="17" s="1"/>
  <c r="B106" i="17"/>
  <c r="C105" i="17"/>
  <c r="E105" i="17" s="1"/>
  <c r="G105" i="17" s="1"/>
  <c r="I105" i="17" s="1"/>
  <c r="K105" i="17" s="1"/>
  <c r="M105" i="17" s="1"/>
  <c r="O105" i="17" s="1"/>
  <c r="B105" i="17"/>
  <c r="C104" i="17"/>
  <c r="E104" i="17" s="1"/>
  <c r="G104" i="17" s="1"/>
  <c r="I104" i="17" s="1"/>
  <c r="K104" i="17" s="1"/>
  <c r="M104" i="17" s="1"/>
  <c r="O104" i="17" s="1"/>
  <c r="B104" i="17"/>
  <c r="C103" i="17"/>
  <c r="E103" i="17" s="1"/>
  <c r="G103" i="17" s="1"/>
  <c r="I103" i="17" s="1"/>
  <c r="K103" i="17" s="1"/>
  <c r="M103" i="17" s="1"/>
  <c r="O103" i="17" s="1"/>
  <c r="B103" i="17"/>
  <c r="C102" i="17"/>
  <c r="E102" i="17" s="1"/>
  <c r="G102" i="17" s="1"/>
  <c r="I102" i="17" s="1"/>
  <c r="K102" i="17" s="1"/>
  <c r="M102" i="17" s="1"/>
  <c r="O102" i="17" s="1"/>
  <c r="B102" i="17"/>
  <c r="C101" i="17"/>
  <c r="E101" i="17" s="1"/>
  <c r="G101" i="17" s="1"/>
  <c r="I101" i="17" s="1"/>
  <c r="K101" i="17" s="1"/>
  <c r="M101" i="17" s="1"/>
  <c r="O101" i="17" s="1"/>
  <c r="B101" i="17"/>
  <c r="C100" i="17"/>
  <c r="E100" i="17" s="1"/>
  <c r="G100" i="17" s="1"/>
  <c r="I100" i="17" s="1"/>
  <c r="K100" i="17" s="1"/>
  <c r="M100" i="17" s="1"/>
  <c r="O100" i="17" s="1"/>
  <c r="B100" i="17"/>
  <c r="C99" i="17"/>
  <c r="E99" i="17" s="1"/>
  <c r="G99" i="17" s="1"/>
  <c r="I99" i="17" s="1"/>
  <c r="K99" i="17" s="1"/>
  <c r="M99" i="17" s="1"/>
  <c r="O99" i="17" s="1"/>
  <c r="B99" i="17"/>
  <c r="C98" i="17"/>
  <c r="E98" i="17" s="1"/>
  <c r="G98" i="17" s="1"/>
  <c r="I98" i="17" s="1"/>
  <c r="K98" i="17" s="1"/>
  <c r="M98" i="17" s="1"/>
  <c r="O98" i="17" s="1"/>
  <c r="B98" i="17"/>
  <c r="C97" i="17"/>
  <c r="E97" i="17" s="1"/>
  <c r="G97" i="17" s="1"/>
  <c r="I97" i="17" s="1"/>
  <c r="K97" i="17" s="1"/>
  <c r="M97" i="17" s="1"/>
  <c r="O97" i="17" s="1"/>
  <c r="B97" i="17"/>
  <c r="C96" i="17"/>
  <c r="E96" i="17" s="1"/>
  <c r="G96" i="17" s="1"/>
  <c r="I96" i="17" s="1"/>
  <c r="K96" i="17" s="1"/>
  <c r="M96" i="17" s="1"/>
  <c r="O96" i="17" s="1"/>
  <c r="B96" i="17"/>
  <c r="C95" i="17"/>
  <c r="E95" i="17" s="1"/>
  <c r="G95" i="17" s="1"/>
  <c r="I95" i="17" s="1"/>
  <c r="K95" i="17" s="1"/>
  <c r="M95" i="17" s="1"/>
  <c r="O95" i="17" s="1"/>
  <c r="B95" i="17"/>
  <c r="C93" i="17"/>
  <c r="E93" i="17" s="1"/>
  <c r="G93" i="17" s="1"/>
  <c r="I93" i="17" s="1"/>
  <c r="K93" i="17" s="1"/>
  <c r="M93" i="17" s="1"/>
  <c r="O93" i="17" s="1"/>
  <c r="B93" i="17"/>
  <c r="C92" i="17"/>
  <c r="E92" i="17" s="1"/>
  <c r="G92" i="17" s="1"/>
  <c r="I92" i="17" s="1"/>
  <c r="K92" i="17" s="1"/>
  <c r="M92" i="17" s="1"/>
  <c r="O92" i="17" s="1"/>
  <c r="B92" i="17"/>
  <c r="C91" i="17"/>
  <c r="E91" i="17" s="1"/>
  <c r="G91" i="17" s="1"/>
  <c r="I91" i="17" s="1"/>
  <c r="K91" i="17" s="1"/>
  <c r="M91" i="17" s="1"/>
  <c r="O91" i="17" s="1"/>
  <c r="B91" i="17"/>
  <c r="C90" i="17"/>
  <c r="E90" i="17" s="1"/>
  <c r="G90" i="17" s="1"/>
  <c r="I90" i="17" s="1"/>
  <c r="K90" i="17" s="1"/>
  <c r="M90" i="17" s="1"/>
  <c r="O90" i="17" s="1"/>
  <c r="B90" i="17"/>
  <c r="C89" i="17"/>
  <c r="E89" i="17" s="1"/>
  <c r="G89" i="17" s="1"/>
  <c r="I89" i="17" s="1"/>
  <c r="K89" i="17" s="1"/>
  <c r="M89" i="17" s="1"/>
  <c r="O89" i="17" s="1"/>
  <c r="B89" i="17"/>
  <c r="C88" i="17"/>
  <c r="E88" i="17" s="1"/>
  <c r="G88" i="17" s="1"/>
  <c r="I88" i="17" s="1"/>
  <c r="K88" i="17" s="1"/>
  <c r="M88" i="17" s="1"/>
  <c r="O88" i="17" s="1"/>
  <c r="B88" i="17"/>
  <c r="C87" i="17"/>
  <c r="E87" i="17" s="1"/>
  <c r="G87" i="17" s="1"/>
  <c r="I87" i="17" s="1"/>
  <c r="K87" i="17" s="1"/>
  <c r="M87" i="17" s="1"/>
  <c r="O87" i="17" s="1"/>
  <c r="B87" i="17"/>
  <c r="C86" i="17"/>
  <c r="E86" i="17" s="1"/>
  <c r="G86" i="17" s="1"/>
  <c r="I86" i="17" s="1"/>
  <c r="K86" i="17" s="1"/>
  <c r="M86" i="17" s="1"/>
  <c r="O86" i="17" s="1"/>
  <c r="B86" i="17"/>
  <c r="C85" i="17"/>
  <c r="E85" i="17" s="1"/>
  <c r="G85" i="17" s="1"/>
  <c r="I85" i="17" s="1"/>
  <c r="K85" i="17" s="1"/>
  <c r="M85" i="17" s="1"/>
  <c r="O85" i="17" s="1"/>
  <c r="B85" i="17"/>
  <c r="C84" i="17"/>
  <c r="E84" i="17" s="1"/>
  <c r="G84" i="17" s="1"/>
  <c r="I84" i="17" s="1"/>
  <c r="K84" i="17" s="1"/>
  <c r="M84" i="17" s="1"/>
  <c r="O84" i="17" s="1"/>
  <c r="B84" i="17"/>
  <c r="C83" i="17"/>
  <c r="E83" i="17" s="1"/>
  <c r="G83" i="17" s="1"/>
  <c r="I83" i="17" s="1"/>
  <c r="K83" i="17" s="1"/>
  <c r="M83" i="17" s="1"/>
  <c r="O83" i="17" s="1"/>
  <c r="B83" i="17"/>
  <c r="C82" i="17"/>
  <c r="E82" i="17" s="1"/>
  <c r="G82" i="17" s="1"/>
  <c r="I82" i="17" s="1"/>
  <c r="K82" i="17" s="1"/>
  <c r="M82" i="17" s="1"/>
  <c r="O82" i="17" s="1"/>
  <c r="B82" i="17"/>
  <c r="C81" i="17"/>
  <c r="E81" i="17" s="1"/>
  <c r="G81" i="17" s="1"/>
  <c r="I81" i="17" s="1"/>
  <c r="K81" i="17" s="1"/>
  <c r="M81" i="17" s="1"/>
  <c r="O81" i="17" s="1"/>
  <c r="B81" i="17"/>
  <c r="C80" i="17"/>
  <c r="E80" i="17" s="1"/>
  <c r="G80" i="17" s="1"/>
  <c r="I80" i="17" s="1"/>
  <c r="K80" i="17" s="1"/>
  <c r="M80" i="17" s="1"/>
  <c r="O80" i="17" s="1"/>
  <c r="B80" i="17"/>
  <c r="O55" i="17" a="1"/>
  <c r="O55" i="17" s="1"/>
  <c r="K55" i="17" a="1"/>
  <c r="K55" i="17" s="1"/>
  <c r="G55" i="17" a="1"/>
  <c r="G55" i="17" s="1"/>
  <c r="C55" i="17" a="1"/>
  <c r="C55" i="17" s="1"/>
  <c r="C108" i="11"/>
  <c r="E108" i="11" s="1"/>
  <c r="G108" i="11" s="1"/>
  <c r="I108" i="11" s="1"/>
  <c r="K108" i="11" s="1"/>
  <c r="M108" i="11" s="1"/>
  <c r="O108" i="11" s="1"/>
  <c r="B108" i="11"/>
  <c r="C107" i="11"/>
  <c r="E107" i="11" s="1"/>
  <c r="G107" i="11" s="1"/>
  <c r="I107" i="11" s="1"/>
  <c r="K107" i="11" s="1"/>
  <c r="M107" i="11" s="1"/>
  <c r="O107" i="11" s="1"/>
  <c r="B107" i="11"/>
  <c r="C106" i="11"/>
  <c r="E106" i="11" s="1"/>
  <c r="G106" i="11" s="1"/>
  <c r="I106" i="11" s="1"/>
  <c r="K106" i="11" s="1"/>
  <c r="M106" i="11" s="1"/>
  <c r="O106" i="11" s="1"/>
  <c r="B106" i="11"/>
  <c r="C105" i="11"/>
  <c r="E105" i="11" s="1"/>
  <c r="G105" i="11" s="1"/>
  <c r="I105" i="11" s="1"/>
  <c r="K105" i="11" s="1"/>
  <c r="M105" i="11" s="1"/>
  <c r="O105" i="11" s="1"/>
  <c r="B105" i="11"/>
  <c r="C104" i="11"/>
  <c r="E104" i="11" s="1"/>
  <c r="G104" i="11" s="1"/>
  <c r="I104" i="11" s="1"/>
  <c r="K104" i="11" s="1"/>
  <c r="M104" i="11" s="1"/>
  <c r="O104" i="11" s="1"/>
  <c r="B104" i="11"/>
  <c r="C103" i="11"/>
  <c r="E103" i="11" s="1"/>
  <c r="G103" i="11" s="1"/>
  <c r="I103" i="11" s="1"/>
  <c r="K103" i="11" s="1"/>
  <c r="M103" i="11" s="1"/>
  <c r="O103" i="11" s="1"/>
  <c r="B103" i="11"/>
  <c r="C102" i="11"/>
  <c r="E102" i="11" s="1"/>
  <c r="G102" i="11" s="1"/>
  <c r="I102" i="11" s="1"/>
  <c r="K102" i="11" s="1"/>
  <c r="M102" i="11" s="1"/>
  <c r="O102" i="11" s="1"/>
  <c r="B102" i="11"/>
  <c r="C101" i="11"/>
  <c r="E101" i="11" s="1"/>
  <c r="G101" i="11" s="1"/>
  <c r="I101" i="11" s="1"/>
  <c r="K101" i="11" s="1"/>
  <c r="M101" i="11" s="1"/>
  <c r="O101" i="11" s="1"/>
  <c r="B101" i="11"/>
  <c r="C100" i="11"/>
  <c r="E100" i="11" s="1"/>
  <c r="G100" i="11" s="1"/>
  <c r="I100" i="11" s="1"/>
  <c r="K100" i="11" s="1"/>
  <c r="M100" i="11" s="1"/>
  <c r="O100" i="11" s="1"/>
  <c r="B100" i="11"/>
  <c r="C99" i="11"/>
  <c r="E99" i="11" s="1"/>
  <c r="G99" i="11" s="1"/>
  <c r="I99" i="11" s="1"/>
  <c r="K99" i="11" s="1"/>
  <c r="M99" i="11" s="1"/>
  <c r="O99" i="11" s="1"/>
  <c r="B99" i="11"/>
  <c r="C98" i="11"/>
  <c r="E98" i="11" s="1"/>
  <c r="G98" i="11" s="1"/>
  <c r="I98" i="11" s="1"/>
  <c r="K98" i="11" s="1"/>
  <c r="M98" i="11" s="1"/>
  <c r="O98" i="11" s="1"/>
  <c r="B98" i="11"/>
  <c r="C97" i="11"/>
  <c r="E97" i="11" s="1"/>
  <c r="G97" i="11" s="1"/>
  <c r="I97" i="11" s="1"/>
  <c r="K97" i="11" s="1"/>
  <c r="M97" i="11" s="1"/>
  <c r="O97" i="11" s="1"/>
  <c r="B97" i="11"/>
  <c r="C96" i="11"/>
  <c r="E96" i="11" s="1"/>
  <c r="G96" i="11" s="1"/>
  <c r="I96" i="11" s="1"/>
  <c r="K96" i="11" s="1"/>
  <c r="M96" i="11" s="1"/>
  <c r="O96" i="11" s="1"/>
  <c r="B96" i="11"/>
  <c r="C95" i="11"/>
  <c r="E95" i="11" s="1"/>
  <c r="G95" i="11" s="1"/>
  <c r="I95" i="11" s="1"/>
  <c r="K95" i="11" s="1"/>
  <c r="M95" i="11" s="1"/>
  <c r="O95" i="11" s="1"/>
  <c r="B95" i="11"/>
  <c r="C93" i="11"/>
  <c r="E93" i="11" s="1"/>
  <c r="G93" i="11" s="1"/>
  <c r="I93" i="11" s="1"/>
  <c r="K93" i="11" s="1"/>
  <c r="M93" i="11" s="1"/>
  <c r="O93" i="11" s="1"/>
  <c r="B93" i="11"/>
  <c r="C92" i="11"/>
  <c r="E92" i="11" s="1"/>
  <c r="G92" i="11" s="1"/>
  <c r="I92" i="11" s="1"/>
  <c r="K92" i="11" s="1"/>
  <c r="M92" i="11" s="1"/>
  <c r="O92" i="11" s="1"/>
  <c r="B92" i="11"/>
  <c r="C91" i="11"/>
  <c r="E91" i="11" s="1"/>
  <c r="G91" i="11" s="1"/>
  <c r="I91" i="11" s="1"/>
  <c r="K91" i="11" s="1"/>
  <c r="M91" i="11" s="1"/>
  <c r="O91" i="11" s="1"/>
  <c r="B91" i="11"/>
  <c r="C90" i="11"/>
  <c r="E90" i="11" s="1"/>
  <c r="G90" i="11" s="1"/>
  <c r="I90" i="11" s="1"/>
  <c r="K90" i="11" s="1"/>
  <c r="M90" i="11" s="1"/>
  <c r="O90" i="11" s="1"/>
  <c r="B90" i="11"/>
  <c r="C89" i="11"/>
  <c r="E89" i="11" s="1"/>
  <c r="G89" i="11" s="1"/>
  <c r="I89" i="11" s="1"/>
  <c r="K89" i="11" s="1"/>
  <c r="M89" i="11" s="1"/>
  <c r="O89" i="11" s="1"/>
  <c r="B89" i="11"/>
  <c r="C88" i="11"/>
  <c r="E88" i="11" s="1"/>
  <c r="G88" i="11" s="1"/>
  <c r="I88" i="11" s="1"/>
  <c r="K88" i="11" s="1"/>
  <c r="M88" i="11" s="1"/>
  <c r="O88" i="11" s="1"/>
  <c r="B88" i="11"/>
  <c r="C87" i="11"/>
  <c r="E87" i="11" s="1"/>
  <c r="G87" i="11" s="1"/>
  <c r="I87" i="11" s="1"/>
  <c r="K87" i="11" s="1"/>
  <c r="M87" i="11" s="1"/>
  <c r="O87" i="11" s="1"/>
  <c r="B87" i="11"/>
  <c r="C86" i="11"/>
  <c r="E86" i="11" s="1"/>
  <c r="G86" i="11" s="1"/>
  <c r="I86" i="11" s="1"/>
  <c r="K86" i="11" s="1"/>
  <c r="M86" i="11" s="1"/>
  <c r="O86" i="11" s="1"/>
  <c r="B86" i="11"/>
  <c r="C85" i="11"/>
  <c r="E85" i="11" s="1"/>
  <c r="G85" i="11" s="1"/>
  <c r="I85" i="11" s="1"/>
  <c r="K85" i="11" s="1"/>
  <c r="M85" i="11" s="1"/>
  <c r="O85" i="11" s="1"/>
  <c r="B85" i="11"/>
  <c r="C84" i="11"/>
  <c r="E84" i="11" s="1"/>
  <c r="G84" i="11" s="1"/>
  <c r="I84" i="11" s="1"/>
  <c r="K84" i="11" s="1"/>
  <c r="M84" i="11" s="1"/>
  <c r="O84" i="11" s="1"/>
  <c r="B84" i="11"/>
  <c r="C83" i="11"/>
  <c r="E83" i="11" s="1"/>
  <c r="G83" i="11" s="1"/>
  <c r="I83" i="11" s="1"/>
  <c r="K83" i="11" s="1"/>
  <c r="M83" i="11" s="1"/>
  <c r="O83" i="11" s="1"/>
  <c r="B83" i="11"/>
  <c r="C82" i="11"/>
  <c r="E82" i="11" s="1"/>
  <c r="G82" i="11" s="1"/>
  <c r="I82" i="11" s="1"/>
  <c r="K82" i="11" s="1"/>
  <c r="M82" i="11" s="1"/>
  <c r="O82" i="11" s="1"/>
  <c r="B82" i="11"/>
  <c r="C81" i="11"/>
  <c r="E81" i="11" s="1"/>
  <c r="G81" i="11" s="1"/>
  <c r="I81" i="11" s="1"/>
  <c r="K81" i="11" s="1"/>
  <c r="M81" i="11" s="1"/>
  <c r="O81" i="11" s="1"/>
  <c r="B81" i="11"/>
  <c r="C80" i="11"/>
  <c r="E80" i="11" s="1"/>
  <c r="G80" i="11" s="1"/>
  <c r="I80" i="11" s="1"/>
  <c r="K80" i="11" s="1"/>
  <c r="M80" i="11" s="1"/>
  <c r="O80" i="11" s="1"/>
  <c r="B80" i="11"/>
  <c r="C109" i="15"/>
  <c r="E109" i="15" s="1"/>
  <c r="G109" i="15" s="1"/>
  <c r="I109" i="15" s="1"/>
  <c r="K109" i="15" s="1"/>
  <c r="M109" i="15" s="1"/>
  <c r="O109" i="15" s="1"/>
  <c r="B109" i="15"/>
  <c r="C108" i="15"/>
  <c r="E108" i="15" s="1"/>
  <c r="G108" i="15" s="1"/>
  <c r="I108" i="15" s="1"/>
  <c r="K108" i="15" s="1"/>
  <c r="M108" i="15" s="1"/>
  <c r="O108" i="15" s="1"/>
  <c r="B108" i="15"/>
  <c r="C107" i="15"/>
  <c r="E107" i="15" s="1"/>
  <c r="G107" i="15" s="1"/>
  <c r="I107" i="15" s="1"/>
  <c r="K107" i="15" s="1"/>
  <c r="M107" i="15" s="1"/>
  <c r="O107" i="15" s="1"/>
  <c r="B107" i="15"/>
  <c r="C106" i="15"/>
  <c r="E106" i="15" s="1"/>
  <c r="G106" i="15" s="1"/>
  <c r="I106" i="15" s="1"/>
  <c r="K106" i="15" s="1"/>
  <c r="M106" i="15" s="1"/>
  <c r="O106" i="15" s="1"/>
  <c r="B106" i="15"/>
  <c r="C105" i="15"/>
  <c r="E105" i="15" s="1"/>
  <c r="G105" i="15" s="1"/>
  <c r="I105" i="15" s="1"/>
  <c r="K105" i="15" s="1"/>
  <c r="M105" i="15" s="1"/>
  <c r="O105" i="15" s="1"/>
  <c r="B105" i="15"/>
  <c r="C104" i="15"/>
  <c r="E104" i="15" s="1"/>
  <c r="G104" i="15" s="1"/>
  <c r="I104" i="15" s="1"/>
  <c r="K104" i="15" s="1"/>
  <c r="M104" i="15" s="1"/>
  <c r="O104" i="15" s="1"/>
  <c r="B104" i="15"/>
  <c r="C103" i="15"/>
  <c r="E103" i="15" s="1"/>
  <c r="G103" i="15" s="1"/>
  <c r="I103" i="15" s="1"/>
  <c r="K103" i="15" s="1"/>
  <c r="M103" i="15" s="1"/>
  <c r="O103" i="15" s="1"/>
  <c r="B103" i="15"/>
  <c r="C102" i="15"/>
  <c r="E102" i="15" s="1"/>
  <c r="G102" i="15" s="1"/>
  <c r="I102" i="15" s="1"/>
  <c r="K102" i="15" s="1"/>
  <c r="M102" i="15" s="1"/>
  <c r="O102" i="15" s="1"/>
  <c r="B102" i="15"/>
  <c r="C101" i="15"/>
  <c r="E101" i="15" s="1"/>
  <c r="G101" i="15" s="1"/>
  <c r="I101" i="15" s="1"/>
  <c r="K101" i="15" s="1"/>
  <c r="M101" i="15" s="1"/>
  <c r="O101" i="15" s="1"/>
  <c r="B101" i="15"/>
  <c r="C100" i="15"/>
  <c r="E100" i="15" s="1"/>
  <c r="G100" i="15" s="1"/>
  <c r="I100" i="15" s="1"/>
  <c r="K100" i="15" s="1"/>
  <c r="M100" i="15" s="1"/>
  <c r="O100" i="15" s="1"/>
  <c r="B100" i="15"/>
  <c r="C99" i="15"/>
  <c r="E99" i="15" s="1"/>
  <c r="G99" i="15" s="1"/>
  <c r="I99" i="15" s="1"/>
  <c r="K99" i="15" s="1"/>
  <c r="M99" i="15" s="1"/>
  <c r="O99" i="15" s="1"/>
  <c r="B99" i="15"/>
  <c r="C98" i="15"/>
  <c r="E98" i="15" s="1"/>
  <c r="G98" i="15" s="1"/>
  <c r="I98" i="15" s="1"/>
  <c r="K98" i="15" s="1"/>
  <c r="M98" i="15" s="1"/>
  <c r="O98" i="15" s="1"/>
  <c r="B98" i="15"/>
  <c r="C97" i="15"/>
  <c r="E97" i="15" s="1"/>
  <c r="G97" i="15" s="1"/>
  <c r="I97" i="15" s="1"/>
  <c r="K97" i="15" s="1"/>
  <c r="M97" i="15" s="1"/>
  <c r="O97" i="15" s="1"/>
  <c r="B97" i="15"/>
  <c r="C96" i="15"/>
  <c r="E96" i="15" s="1"/>
  <c r="G96" i="15" s="1"/>
  <c r="I96" i="15" s="1"/>
  <c r="K96" i="15" s="1"/>
  <c r="M96" i="15" s="1"/>
  <c r="O96" i="15" s="1"/>
  <c r="B96" i="15"/>
  <c r="C95" i="15"/>
  <c r="E95" i="15" s="1"/>
  <c r="G95" i="15" s="1"/>
  <c r="I95" i="15" s="1"/>
  <c r="K95" i="15" s="1"/>
  <c r="M95" i="15" s="1"/>
  <c r="O95" i="15" s="1"/>
  <c r="B95" i="15"/>
  <c r="C93" i="15"/>
  <c r="E93" i="15" s="1"/>
  <c r="G93" i="15" s="1"/>
  <c r="I93" i="15" s="1"/>
  <c r="K93" i="15" s="1"/>
  <c r="M93" i="15" s="1"/>
  <c r="O93" i="15" s="1"/>
  <c r="B93" i="15"/>
  <c r="C92" i="15"/>
  <c r="E92" i="15" s="1"/>
  <c r="G92" i="15" s="1"/>
  <c r="I92" i="15" s="1"/>
  <c r="K92" i="15" s="1"/>
  <c r="M92" i="15" s="1"/>
  <c r="O92" i="15" s="1"/>
  <c r="B92" i="15"/>
  <c r="C91" i="15"/>
  <c r="E91" i="15" s="1"/>
  <c r="G91" i="15" s="1"/>
  <c r="I91" i="15" s="1"/>
  <c r="K91" i="15" s="1"/>
  <c r="M91" i="15" s="1"/>
  <c r="O91" i="15" s="1"/>
  <c r="B91" i="15"/>
  <c r="C90" i="15"/>
  <c r="E90" i="15" s="1"/>
  <c r="G90" i="15" s="1"/>
  <c r="I90" i="15" s="1"/>
  <c r="K90" i="15" s="1"/>
  <c r="M90" i="15" s="1"/>
  <c r="O90" i="15" s="1"/>
  <c r="B90" i="15"/>
  <c r="C89" i="15"/>
  <c r="E89" i="15" s="1"/>
  <c r="G89" i="15" s="1"/>
  <c r="I89" i="15" s="1"/>
  <c r="K89" i="15" s="1"/>
  <c r="M89" i="15" s="1"/>
  <c r="O89" i="15" s="1"/>
  <c r="B89" i="15"/>
  <c r="C88" i="15"/>
  <c r="E88" i="15" s="1"/>
  <c r="G88" i="15" s="1"/>
  <c r="I88" i="15" s="1"/>
  <c r="K88" i="15" s="1"/>
  <c r="M88" i="15" s="1"/>
  <c r="O88" i="15" s="1"/>
  <c r="B88" i="15"/>
  <c r="C87" i="15"/>
  <c r="E87" i="15" s="1"/>
  <c r="G87" i="15" s="1"/>
  <c r="I87" i="15" s="1"/>
  <c r="K87" i="15" s="1"/>
  <c r="M87" i="15" s="1"/>
  <c r="O87" i="15" s="1"/>
  <c r="B87" i="15"/>
  <c r="C86" i="15"/>
  <c r="E86" i="15" s="1"/>
  <c r="G86" i="15" s="1"/>
  <c r="I86" i="15" s="1"/>
  <c r="K86" i="15" s="1"/>
  <c r="M86" i="15" s="1"/>
  <c r="O86" i="15" s="1"/>
  <c r="B86" i="15"/>
  <c r="C85" i="15"/>
  <c r="E85" i="15" s="1"/>
  <c r="G85" i="15" s="1"/>
  <c r="I85" i="15" s="1"/>
  <c r="K85" i="15" s="1"/>
  <c r="M85" i="15" s="1"/>
  <c r="O85" i="15" s="1"/>
  <c r="B85" i="15"/>
  <c r="C84" i="15"/>
  <c r="E84" i="15" s="1"/>
  <c r="G84" i="15" s="1"/>
  <c r="I84" i="15" s="1"/>
  <c r="K84" i="15" s="1"/>
  <c r="M84" i="15" s="1"/>
  <c r="O84" i="15" s="1"/>
  <c r="B84" i="15"/>
  <c r="C83" i="15"/>
  <c r="E83" i="15" s="1"/>
  <c r="G83" i="15" s="1"/>
  <c r="I83" i="15" s="1"/>
  <c r="K83" i="15" s="1"/>
  <c r="M83" i="15" s="1"/>
  <c r="O83" i="15" s="1"/>
  <c r="B83" i="15"/>
  <c r="C82" i="15"/>
  <c r="E82" i="15" s="1"/>
  <c r="G82" i="15" s="1"/>
  <c r="I82" i="15" s="1"/>
  <c r="K82" i="15" s="1"/>
  <c r="M82" i="15" s="1"/>
  <c r="O82" i="15" s="1"/>
  <c r="B82" i="15"/>
  <c r="C81" i="15"/>
  <c r="E81" i="15" s="1"/>
  <c r="G81" i="15" s="1"/>
  <c r="I81" i="15" s="1"/>
  <c r="K81" i="15" s="1"/>
  <c r="M81" i="15" s="1"/>
  <c r="O81" i="15" s="1"/>
  <c r="B81" i="15"/>
  <c r="C80" i="15"/>
  <c r="E80" i="15" s="1"/>
  <c r="G80" i="15" s="1"/>
  <c r="I80" i="15" s="1"/>
  <c r="K80" i="15" s="1"/>
  <c r="M80" i="15" s="1"/>
  <c r="O80" i="15" s="1"/>
  <c r="B80" i="15"/>
  <c r="O55" i="15" a="1"/>
  <c r="O55" i="15" s="1"/>
  <c r="K55" i="15" a="1"/>
  <c r="K55" i="15" s="1"/>
  <c r="L107" i="15" s="1"/>
  <c r="G55" i="15" a="1"/>
  <c r="G55" i="15" s="1"/>
  <c r="H85" i="15" s="1"/>
  <c r="C55" i="15" a="1"/>
  <c r="C55" i="15" s="1"/>
  <c r="D107" i="15" s="1"/>
  <c r="C109" i="9"/>
  <c r="E109" i="9" s="1"/>
  <c r="G109" i="9" s="1"/>
  <c r="I109" i="9" s="1"/>
  <c r="K109" i="9" s="1"/>
  <c r="M109" i="9" s="1"/>
  <c r="O109" i="9" s="1"/>
  <c r="B109" i="9"/>
  <c r="C108" i="9"/>
  <c r="E108" i="9" s="1"/>
  <c r="G108" i="9" s="1"/>
  <c r="I108" i="9" s="1"/>
  <c r="K108" i="9" s="1"/>
  <c r="M108" i="9" s="1"/>
  <c r="O108" i="9" s="1"/>
  <c r="B108" i="9"/>
  <c r="C107" i="9"/>
  <c r="E107" i="9" s="1"/>
  <c r="G107" i="9" s="1"/>
  <c r="I107" i="9" s="1"/>
  <c r="K107" i="9" s="1"/>
  <c r="M107" i="9" s="1"/>
  <c r="O107" i="9" s="1"/>
  <c r="B107" i="9"/>
  <c r="C106" i="9"/>
  <c r="E106" i="9" s="1"/>
  <c r="G106" i="9" s="1"/>
  <c r="I106" i="9" s="1"/>
  <c r="K106" i="9" s="1"/>
  <c r="M106" i="9" s="1"/>
  <c r="O106" i="9" s="1"/>
  <c r="B106" i="9"/>
  <c r="C105" i="9"/>
  <c r="E105" i="9" s="1"/>
  <c r="G105" i="9" s="1"/>
  <c r="I105" i="9" s="1"/>
  <c r="K105" i="9" s="1"/>
  <c r="M105" i="9" s="1"/>
  <c r="O105" i="9" s="1"/>
  <c r="B105" i="9"/>
  <c r="C104" i="9"/>
  <c r="E104" i="9" s="1"/>
  <c r="G104" i="9" s="1"/>
  <c r="I104" i="9" s="1"/>
  <c r="K104" i="9" s="1"/>
  <c r="M104" i="9" s="1"/>
  <c r="O104" i="9" s="1"/>
  <c r="B104" i="9"/>
  <c r="C103" i="9"/>
  <c r="E103" i="9" s="1"/>
  <c r="G103" i="9" s="1"/>
  <c r="I103" i="9" s="1"/>
  <c r="K103" i="9" s="1"/>
  <c r="M103" i="9" s="1"/>
  <c r="O103" i="9" s="1"/>
  <c r="B103" i="9"/>
  <c r="C102" i="9"/>
  <c r="E102" i="9" s="1"/>
  <c r="G102" i="9" s="1"/>
  <c r="I102" i="9" s="1"/>
  <c r="K102" i="9" s="1"/>
  <c r="M102" i="9" s="1"/>
  <c r="O102" i="9" s="1"/>
  <c r="B102" i="9"/>
  <c r="C101" i="9"/>
  <c r="E101" i="9" s="1"/>
  <c r="G101" i="9" s="1"/>
  <c r="I101" i="9" s="1"/>
  <c r="K101" i="9" s="1"/>
  <c r="M101" i="9" s="1"/>
  <c r="O101" i="9" s="1"/>
  <c r="B101" i="9"/>
  <c r="C100" i="9"/>
  <c r="E100" i="9" s="1"/>
  <c r="G100" i="9" s="1"/>
  <c r="I100" i="9" s="1"/>
  <c r="K100" i="9" s="1"/>
  <c r="M100" i="9" s="1"/>
  <c r="O100" i="9" s="1"/>
  <c r="B100" i="9"/>
  <c r="C99" i="9"/>
  <c r="E99" i="9" s="1"/>
  <c r="G99" i="9" s="1"/>
  <c r="I99" i="9" s="1"/>
  <c r="K99" i="9" s="1"/>
  <c r="M99" i="9" s="1"/>
  <c r="O99" i="9" s="1"/>
  <c r="B99" i="9"/>
  <c r="C98" i="9"/>
  <c r="E98" i="9" s="1"/>
  <c r="G98" i="9" s="1"/>
  <c r="I98" i="9" s="1"/>
  <c r="K98" i="9" s="1"/>
  <c r="M98" i="9" s="1"/>
  <c r="O98" i="9" s="1"/>
  <c r="B98" i="9"/>
  <c r="C97" i="9"/>
  <c r="E97" i="9" s="1"/>
  <c r="G97" i="9" s="1"/>
  <c r="I97" i="9" s="1"/>
  <c r="K97" i="9" s="1"/>
  <c r="M97" i="9" s="1"/>
  <c r="O97" i="9" s="1"/>
  <c r="B97" i="9"/>
  <c r="C96" i="9"/>
  <c r="E96" i="9" s="1"/>
  <c r="G96" i="9" s="1"/>
  <c r="I96" i="9" s="1"/>
  <c r="K96" i="9" s="1"/>
  <c r="M96" i="9" s="1"/>
  <c r="O96" i="9" s="1"/>
  <c r="B96" i="9"/>
  <c r="C95" i="9"/>
  <c r="E95" i="9" s="1"/>
  <c r="G95" i="9" s="1"/>
  <c r="I95" i="9" s="1"/>
  <c r="K95" i="9" s="1"/>
  <c r="M95" i="9" s="1"/>
  <c r="O95" i="9" s="1"/>
  <c r="B95" i="9"/>
  <c r="C93" i="9"/>
  <c r="E93" i="9" s="1"/>
  <c r="G93" i="9" s="1"/>
  <c r="I93" i="9" s="1"/>
  <c r="K93" i="9" s="1"/>
  <c r="M93" i="9" s="1"/>
  <c r="O93" i="9" s="1"/>
  <c r="B93" i="9"/>
  <c r="C92" i="9"/>
  <c r="E92" i="9" s="1"/>
  <c r="G92" i="9" s="1"/>
  <c r="I92" i="9" s="1"/>
  <c r="K92" i="9" s="1"/>
  <c r="M92" i="9" s="1"/>
  <c r="O92" i="9" s="1"/>
  <c r="B92" i="9"/>
  <c r="C91" i="9"/>
  <c r="E91" i="9" s="1"/>
  <c r="G91" i="9" s="1"/>
  <c r="I91" i="9" s="1"/>
  <c r="K91" i="9" s="1"/>
  <c r="M91" i="9" s="1"/>
  <c r="O91" i="9" s="1"/>
  <c r="B91" i="9"/>
  <c r="C90" i="9"/>
  <c r="E90" i="9" s="1"/>
  <c r="G90" i="9" s="1"/>
  <c r="I90" i="9" s="1"/>
  <c r="K90" i="9" s="1"/>
  <c r="M90" i="9" s="1"/>
  <c r="O90" i="9" s="1"/>
  <c r="B90" i="9"/>
  <c r="C89" i="9"/>
  <c r="E89" i="9" s="1"/>
  <c r="G89" i="9" s="1"/>
  <c r="I89" i="9" s="1"/>
  <c r="K89" i="9" s="1"/>
  <c r="M89" i="9" s="1"/>
  <c r="O89" i="9" s="1"/>
  <c r="B89" i="9"/>
  <c r="C88" i="9"/>
  <c r="E88" i="9" s="1"/>
  <c r="G88" i="9" s="1"/>
  <c r="I88" i="9" s="1"/>
  <c r="K88" i="9" s="1"/>
  <c r="M88" i="9" s="1"/>
  <c r="O88" i="9" s="1"/>
  <c r="B88" i="9"/>
  <c r="C87" i="9"/>
  <c r="E87" i="9" s="1"/>
  <c r="G87" i="9" s="1"/>
  <c r="I87" i="9" s="1"/>
  <c r="K87" i="9" s="1"/>
  <c r="M87" i="9" s="1"/>
  <c r="O87" i="9" s="1"/>
  <c r="B87" i="9"/>
  <c r="C86" i="9"/>
  <c r="E86" i="9" s="1"/>
  <c r="G86" i="9" s="1"/>
  <c r="I86" i="9" s="1"/>
  <c r="K86" i="9" s="1"/>
  <c r="M86" i="9" s="1"/>
  <c r="O86" i="9" s="1"/>
  <c r="B86" i="9"/>
  <c r="C85" i="9"/>
  <c r="E85" i="9" s="1"/>
  <c r="G85" i="9" s="1"/>
  <c r="I85" i="9" s="1"/>
  <c r="K85" i="9" s="1"/>
  <c r="M85" i="9" s="1"/>
  <c r="O85" i="9" s="1"/>
  <c r="B85" i="9"/>
  <c r="C84" i="9"/>
  <c r="E84" i="9" s="1"/>
  <c r="G84" i="9" s="1"/>
  <c r="I84" i="9" s="1"/>
  <c r="K84" i="9" s="1"/>
  <c r="M84" i="9" s="1"/>
  <c r="O84" i="9" s="1"/>
  <c r="B84" i="9"/>
  <c r="C83" i="9"/>
  <c r="E83" i="9" s="1"/>
  <c r="G83" i="9" s="1"/>
  <c r="I83" i="9" s="1"/>
  <c r="K83" i="9" s="1"/>
  <c r="M83" i="9" s="1"/>
  <c r="O83" i="9" s="1"/>
  <c r="B83" i="9"/>
  <c r="C82" i="9"/>
  <c r="E82" i="9" s="1"/>
  <c r="G82" i="9" s="1"/>
  <c r="I82" i="9" s="1"/>
  <c r="K82" i="9" s="1"/>
  <c r="M82" i="9" s="1"/>
  <c r="O82" i="9" s="1"/>
  <c r="B82" i="9"/>
  <c r="C81" i="9"/>
  <c r="E81" i="9" s="1"/>
  <c r="G81" i="9" s="1"/>
  <c r="I81" i="9" s="1"/>
  <c r="K81" i="9" s="1"/>
  <c r="M81" i="9" s="1"/>
  <c r="O81" i="9" s="1"/>
  <c r="B81" i="9"/>
  <c r="C80" i="9"/>
  <c r="E80" i="9" s="1"/>
  <c r="G80" i="9" s="1"/>
  <c r="I80" i="9" s="1"/>
  <c r="K80" i="9" s="1"/>
  <c r="M80" i="9" s="1"/>
  <c r="O80" i="9" s="1"/>
  <c r="B80" i="9"/>
  <c r="G55" i="9"/>
  <c r="G55" i="9" a="1"/>
  <c r="C109" i="10"/>
  <c r="E109" i="10" s="1"/>
  <c r="G109" i="10" s="1"/>
  <c r="I109" i="10" s="1"/>
  <c r="K109" i="10" s="1"/>
  <c r="M109" i="10" s="1"/>
  <c r="O109" i="10" s="1"/>
  <c r="B109" i="10"/>
  <c r="C108" i="10"/>
  <c r="E108" i="10" s="1"/>
  <c r="G108" i="10" s="1"/>
  <c r="I108" i="10" s="1"/>
  <c r="K108" i="10" s="1"/>
  <c r="M108" i="10" s="1"/>
  <c r="O108" i="10" s="1"/>
  <c r="B108" i="10"/>
  <c r="C107" i="10"/>
  <c r="E107" i="10" s="1"/>
  <c r="G107" i="10" s="1"/>
  <c r="I107" i="10" s="1"/>
  <c r="K107" i="10" s="1"/>
  <c r="M107" i="10" s="1"/>
  <c r="O107" i="10" s="1"/>
  <c r="B107" i="10"/>
  <c r="C106" i="10"/>
  <c r="E106" i="10" s="1"/>
  <c r="G106" i="10" s="1"/>
  <c r="I106" i="10" s="1"/>
  <c r="K106" i="10" s="1"/>
  <c r="M106" i="10" s="1"/>
  <c r="O106" i="10" s="1"/>
  <c r="B106" i="10"/>
  <c r="C105" i="10"/>
  <c r="E105" i="10" s="1"/>
  <c r="G105" i="10" s="1"/>
  <c r="I105" i="10" s="1"/>
  <c r="K105" i="10" s="1"/>
  <c r="M105" i="10" s="1"/>
  <c r="O105" i="10" s="1"/>
  <c r="B105" i="10"/>
  <c r="C104" i="10"/>
  <c r="E104" i="10" s="1"/>
  <c r="G104" i="10" s="1"/>
  <c r="I104" i="10" s="1"/>
  <c r="K104" i="10" s="1"/>
  <c r="M104" i="10" s="1"/>
  <c r="O104" i="10" s="1"/>
  <c r="B104" i="10"/>
  <c r="C103" i="10"/>
  <c r="E103" i="10" s="1"/>
  <c r="G103" i="10" s="1"/>
  <c r="I103" i="10" s="1"/>
  <c r="K103" i="10" s="1"/>
  <c r="M103" i="10" s="1"/>
  <c r="O103" i="10" s="1"/>
  <c r="B103" i="10"/>
  <c r="C102" i="10"/>
  <c r="E102" i="10" s="1"/>
  <c r="G102" i="10" s="1"/>
  <c r="I102" i="10" s="1"/>
  <c r="K102" i="10" s="1"/>
  <c r="M102" i="10" s="1"/>
  <c r="O102" i="10" s="1"/>
  <c r="B102" i="10"/>
  <c r="C101" i="10"/>
  <c r="E101" i="10" s="1"/>
  <c r="G101" i="10" s="1"/>
  <c r="I101" i="10" s="1"/>
  <c r="K101" i="10" s="1"/>
  <c r="M101" i="10" s="1"/>
  <c r="O101" i="10" s="1"/>
  <c r="B101" i="10"/>
  <c r="C100" i="10"/>
  <c r="E100" i="10" s="1"/>
  <c r="G100" i="10" s="1"/>
  <c r="I100" i="10" s="1"/>
  <c r="K100" i="10" s="1"/>
  <c r="M100" i="10" s="1"/>
  <c r="O100" i="10" s="1"/>
  <c r="B100" i="10"/>
  <c r="C99" i="10"/>
  <c r="E99" i="10" s="1"/>
  <c r="G99" i="10" s="1"/>
  <c r="I99" i="10" s="1"/>
  <c r="K99" i="10" s="1"/>
  <c r="M99" i="10" s="1"/>
  <c r="O99" i="10" s="1"/>
  <c r="B99" i="10"/>
  <c r="C98" i="10"/>
  <c r="E98" i="10" s="1"/>
  <c r="G98" i="10" s="1"/>
  <c r="I98" i="10" s="1"/>
  <c r="K98" i="10" s="1"/>
  <c r="M98" i="10" s="1"/>
  <c r="O98" i="10" s="1"/>
  <c r="B98" i="10"/>
  <c r="C97" i="10"/>
  <c r="E97" i="10" s="1"/>
  <c r="G97" i="10" s="1"/>
  <c r="I97" i="10" s="1"/>
  <c r="K97" i="10" s="1"/>
  <c r="M97" i="10" s="1"/>
  <c r="O97" i="10" s="1"/>
  <c r="B97" i="10"/>
  <c r="C96" i="10"/>
  <c r="E96" i="10" s="1"/>
  <c r="G96" i="10" s="1"/>
  <c r="I96" i="10" s="1"/>
  <c r="K96" i="10" s="1"/>
  <c r="M96" i="10" s="1"/>
  <c r="O96" i="10" s="1"/>
  <c r="B96" i="10"/>
  <c r="C95" i="10"/>
  <c r="E95" i="10" s="1"/>
  <c r="G95" i="10" s="1"/>
  <c r="I95" i="10" s="1"/>
  <c r="K95" i="10" s="1"/>
  <c r="M95" i="10" s="1"/>
  <c r="O95" i="10" s="1"/>
  <c r="B95" i="10"/>
  <c r="C93" i="10"/>
  <c r="E93" i="10" s="1"/>
  <c r="G93" i="10" s="1"/>
  <c r="I93" i="10" s="1"/>
  <c r="K93" i="10" s="1"/>
  <c r="M93" i="10" s="1"/>
  <c r="O93" i="10" s="1"/>
  <c r="B93" i="10"/>
  <c r="C92" i="10"/>
  <c r="E92" i="10" s="1"/>
  <c r="G92" i="10" s="1"/>
  <c r="I92" i="10" s="1"/>
  <c r="K92" i="10" s="1"/>
  <c r="M92" i="10" s="1"/>
  <c r="O92" i="10" s="1"/>
  <c r="B92" i="10"/>
  <c r="C91" i="10"/>
  <c r="E91" i="10" s="1"/>
  <c r="G91" i="10" s="1"/>
  <c r="I91" i="10" s="1"/>
  <c r="K91" i="10" s="1"/>
  <c r="M91" i="10" s="1"/>
  <c r="O91" i="10" s="1"/>
  <c r="B91" i="10"/>
  <c r="C90" i="10"/>
  <c r="E90" i="10" s="1"/>
  <c r="G90" i="10" s="1"/>
  <c r="I90" i="10" s="1"/>
  <c r="K90" i="10" s="1"/>
  <c r="M90" i="10" s="1"/>
  <c r="O90" i="10" s="1"/>
  <c r="B90" i="10"/>
  <c r="C89" i="10"/>
  <c r="E89" i="10" s="1"/>
  <c r="G89" i="10" s="1"/>
  <c r="I89" i="10" s="1"/>
  <c r="K89" i="10" s="1"/>
  <c r="M89" i="10" s="1"/>
  <c r="O89" i="10" s="1"/>
  <c r="B89" i="10"/>
  <c r="C88" i="10"/>
  <c r="E88" i="10" s="1"/>
  <c r="G88" i="10" s="1"/>
  <c r="I88" i="10" s="1"/>
  <c r="K88" i="10" s="1"/>
  <c r="M88" i="10" s="1"/>
  <c r="O88" i="10" s="1"/>
  <c r="B88" i="10"/>
  <c r="C87" i="10"/>
  <c r="E87" i="10" s="1"/>
  <c r="G87" i="10" s="1"/>
  <c r="I87" i="10" s="1"/>
  <c r="K87" i="10" s="1"/>
  <c r="M87" i="10" s="1"/>
  <c r="O87" i="10" s="1"/>
  <c r="B87" i="10"/>
  <c r="C86" i="10"/>
  <c r="E86" i="10" s="1"/>
  <c r="G86" i="10" s="1"/>
  <c r="I86" i="10" s="1"/>
  <c r="K86" i="10" s="1"/>
  <c r="M86" i="10" s="1"/>
  <c r="O86" i="10" s="1"/>
  <c r="B86" i="10"/>
  <c r="C85" i="10"/>
  <c r="E85" i="10" s="1"/>
  <c r="G85" i="10" s="1"/>
  <c r="I85" i="10" s="1"/>
  <c r="K85" i="10" s="1"/>
  <c r="M85" i="10" s="1"/>
  <c r="O85" i="10" s="1"/>
  <c r="B85" i="10"/>
  <c r="C84" i="10"/>
  <c r="E84" i="10" s="1"/>
  <c r="G84" i="10" s="1"/>
  <c r="I84" i="10" s="1"/>
  <c r="K84" i="10" s="1"/>
  <c r="M84" i="10" s="1"/>
  <c r="O84" i="10" s="1"/>
  <c r="B84" i="10"/>
  <c r="C83" i="10"/>
  <c r="E83" i="10" s="1"/>
  <c r="G83" i="10" s="1"/>
  <c r="I83" i="10" s="1"/>
  <c r="K83" i="10" s="1"/>
  <c r="M83" i="10" s="1"/>
  <c r="O83" i="10" s="1"/>
  <c r="B83" i="10"/>
  <c r="C82" i="10"/>
  <c r="E82" i="10" s="1"/>
  <c r="G82" i="10" s="1"/>
  <c r="I82" i="10" s="1"/>
  <c r="K82" i="10" s="1"/>
  <c r="M82" i="10" s="1"/>
  <c r="O82" i="10" s="1"/>
  <c r="B82" i="10"/>
  <c r="C81" i="10"/>
  <c r="E81" i="10" s="1"/>
  <c r="G81" i="10" s="1"/>
  <c r="I81" i="10" s="1"/>
  <c r="K81" i="10" s="1"/>
  <c r="M81" i="10" s="1"/>
  <c r="O81" i="10" s="1"/>
  <c r="B81" i="10"/>
  <c r="C80" i="10"/>
  <c r="E80" i="10" s="1"/>
  <c r="G80" i="10" s="1"/>
  <c r="I80" i="10" s="1"/>
  <c r="K80" i="10" s="1"/>
  <c r="M80" i="10" s="1"/>
  <c r="O80" i="10" s="1"/>
  <c r="B80" i="10"/>
  <c r="O55" i="10" a="1"/>
  <c r="O55" i="10" s="1"/>
  <c r="P86" i="10" s="1"/>
  <c r="M55" i="10" a="1"/>
  <c r="M55" i="10" s="1"/>
  <c r="I55" i="10" a="1"/>
  <c r="I55" i="10" s="1"/>
  <c r="J80" i="10" s="1"/>
  <c r="E55" i="10" a="1"/>
  <c r="E55" i="10" s="1"/>
  <c r="F107" i="10" s="1"/>
  <c r="D39" i="31" l="1"/>
  <c r="G41" i="31"/>
  <c r="M41" i="31" s="1"/>
  <c r="D105" i="31"/>
  <c r="D97" i="31"/>
  <c r="D89" i="31"/>
  <c r="D81" i="31"/>
  <c r="D100" i="31"/>
  <c r="D84" i="31"/>
  <c r="D101" i="31"/>
  <c r="D106" i="31"/>
  <c r="D98" i="31"/>
  <c r="D90" i="31"/>
  <c r="D82" i="31"/>
  <c r="D108" i="31"/>
  <c r="D107" i="31"/>
  <c r="D99" i="31"/>
  <c r="D91" i="31"/>
  <c r="D83" i="31"/>
  <c r="D92" i="31"/>
  <c r="D109" i="31"/>
  <c r="D102" i="31"/>
  <c r="D94" i="31"/>
  <c r="D86" i="31"/>
  <c r="D103" i="31"/>
  <c r="D95" i="31"/>
  <c r="D87" i="31"/>
  <c r="D80" i="31"/>
  <c r="D88" i="31"/>
  <c r="D96" i="31"/>
  <c r="D93" i="31"/>
  <c r="D85" i="31"/>
  <c r="D104" i="31"/>
  <c r="H109" i="31"/>
  <c r="H101" i="31"/>
  <c r="H93" i="31"/>
  <c r="H85" i="31"/>
  <c r="H104" i="31"/>
  <c r="H105" i="31"/>
  <c r="H102" i="31"/>
  <c r="H94" i="31"/>
  <c r="H86" i="31"/>
  <c r="H96" i="31"/>
  <c r="H88" i="31"/>
  <c r="H103" i="31"/>
  <c r="H95" i="31"/>
  <c r="H87" i="31"/>
  <c r="H80" i="31"/>
  <c r="H106" i="31"/>
  <c r="H98" i="31"/>
  <c r="H90" i="31"/>
  <c r="H82" i="31"/>
  <c r="H107" i="31"/>
  <c r="H99" i="31"/>
  <c r="H91" i="31"/>
  <c r="H83" i="31"/>
  <c r="H92" i="31"/>
  <c r="H100" i="31"/>
  <c r="H84" i="31"/>
  <c r="H81" i="31"/>
  <c r="H89" i="31"/>
  <c r="H108" i="31"/>
  <c r="H97" i="31"/>
  <c r="F39" i="30"/>
  <c r="G41" i="30"/>
  <c r="M41" i="30" s="1"/>
  <c r="F107" i="30"/>
  <c r="F99" i="30"/>
  <c r="F91" i="30"/>
  <c r="F83" i="30"/>
  <c r="F95" i="30"/>
  <c r="F108" i="30"/>
  <c r="F100" i="30"/>
  <c r="F92" i="30"/>
  <c r="F84" i="30"/>
  <c r="F103" i="30"/>
  <c r="F109" i="30"/>
  <c r="F101" i="30"/>
  <c r="F93" i="30"/>
  <c r="F85" i="30"/>
  <c r="F94" i="30"/>
  <c r="F86" i="30"/>
  <c r="F106" i="30"/>
  <c r="F98" i="30"/>
  <c r="F90" i="30"/>
  <c r="F82" i="30"/>
  <c r="F102" i="30"/>
  <c r="F87" i="30"/>
  <c r="F104" i="30"/>
  <c r="F89" i="30"/>
  <c r="F81" i="30"/>
  <c r="F96" i="30"/>
  <c r="F88" i="30"/>
  <c r="F97" i="30"/>
  <c r="F105" i="30"/>
  <c r="F80" i="30"/>
  <c r="J103" i="30"/>
  <c r="J95" i="30"/>
  <c r="J87" i="30"/>
  <c r="J99" i="30"/>
  <c r="J104" i="30"/>
  <c r="J96" i="30"/>
  <c r="J88" i="30"/>
  <c r="J80" i="30"/>
  <c r="J98" i="30"/>
  <c r="J107" i="30"/>
  <c r="J91" i="30"/>
  <c r="J100" i="30"/>
  <c r="J105" i="30"/>
  <c r="J97" i="30"/>
  <c r="J89" i="30"/>
  <c r="J81" i="30"/>
  <c r="J108" i="30"/>
  <c r="J109" i="30"/>
  <c r="J102" i="30"/>
  <c r="J94" i="30"/>
  <c r="J86" i="30"/>
  <c r="J106" i="30"/>
  <c r="J90" i="30"/>
  <c r="J82" i="30"/>
  <c r="J83" i="30"/>
  <c r="J84" i="30"/>
  <c r="J93" i="30"/>
  <c r="J92" i="30"/>
  <c r="J101" i="30"/>
  <c r="J85" i="30"/>
  <c r="D85" i="13"/>
  <c r="D94" i="13"/>
  <c r="G41" i="29"/>
  <c r="M41" i="29" s="1"/>
  <c r="F39" i="29"/>
  <c r="F107" i="29"/>
  <c r="F99" i="29"/>
  <c r="F91" i="29"/>
  <c r="F83" i="29"/>
  <c r="F108" i="29"/>
  <c r="F100" i="29"/>
  <c r="F92" i="29"/>
  <c r="F84" i="29"/>
  <c r="F109" i="29"/>
  <c r="F101" i="29"/>
  <c r="F93" i="29"/>
  <c r="F85" i="29"/>
  <c r="F102" i="29"/>
  <c r="F94" i="29"/>
  <c r="F86" i="29"/>
  <c r="F103" i="29"/>
  <c r="F95" i="29"/>
  <c r="F87" i="29"/>
  <c r="F104" i="29"/>
  <c r="F96" i="29"/>
  <c r="F88" i="29"/>
  <c r="F80" i="29"/>
  <c r="F105" i="29"/>
  <c r="F97" i="29"/>
  <c r="F89" i="29"/>
  <c r="F81" i="29"/>
  <c r="F106" i="29"/>
  <c r="F98" i="29"/>
  <c r="F90" i="29"/>
  <c r="F82" i="29"/>
  <c r="P109" i="10"/>
  <c r="P84" i="10"/>
  <c r="P107" i="15"/>
  <c r="P92" i="15"/>
  <c r="P103" i="15"/>
  <c r="P85" i="15"/>
  <c r="D90" i="13"/>
  <c r="D82" i="13"/>
  <c r="D107" i="13"/>
  <c r="D99" i="13"/>
  <c r="D106" i="13"/>
  <c r="D81" i="13"/>
  <c r="D97" i="13"/>
  <c r="D87" i="13"/>
  <c r="D109" i="13"/>
  <c r="D101" i="13"/>
  <c r="D92" i="13"/>
  <c r="D84" i="13"/>
  <c r="D89" i="13"/>
  <c r="D88" i="13"/>
  <c r="D96" i="13"/>
  <c r="D108" i="13"/>
  <c r="D100" i="13"/>
  <c r="D91" i="13"/>
  <c r="D83" i="13"/>
  <c r="D98" i="13"/>
  <c r="D105" i="13"/>
  <c r="D80" i="13"/>
  <c r="D103" i="13"/>
  <c r="D95" i="13"/>
  <c r="D86" i="13"/>
  <c r="D104" i="13"/>
  <c r="D102" i="13"/>
  <c r="D93" i="13"/>
  <c r="J106" i="1"/>
  <c r="J98" i="1"/>
  <c r="J90" i="1"/>
  <c r="J82" i="1"/>
  <c r="J108" i="1"/>
  <c r="J100" i="1"/>
  <c r="J92" i="1"/>
  <c r="J105" i="1"/>
  <c r="J97" i="1"/>
  <c r="J89" i="1"/>
  <c r="J81" i="1"/>
  <c r="J104" i="1"/>
  <c r="J99" i="1"/>
  <c r="J87" i="1"/>
  <c r="J94" i="1"/>
  <c r="J103" i="1"/>
  <c r="J96" i="1"/>
  <c r="J91" i="1"/>
  <c r="J84" i="1"/>
  <c r="J102" i="1"/>
  <c r="J95" i="1"/>
  <c r="J83" i="1"/>
  <c r="J107" i="1"/>
  <c r="J101" i="1"/>
  <c r="J86" i="1"/>
  <c r="J80" i="1"/>
  <c r="J93" i="1"/>
  <c r="J85" i="1"/>
  <c r="J88" i="1"/>
  <c r="N102" i="1"/>
  <c r="N94" i="1"/>
  <c r="N86" i="1"/>
  <c r="N104" i="1"/>
  <c r="N96" i="1"/>
  <c r="N107" i="1"/>
  <c r="N101" i="1"/>
  <c r="N93" i="1"/>
  <c r="N85" i="1"/>
  <c r="N95" i="1"/>
  <c r="N91" i="1"/>
  <c r="N84" i="1"/>
  <c r="N80" i="1"/>
  <c r="N98" i="1"/>
  <c r="N106" i="1"/>
  <c r="N90" i="1"/>
  <c r="N88" i="1"/>
  <c r="N108" i="1"/>
  <c r="N97" i="1"/>
  <c r="N81" i="1"/>
  <c r="N100" i="1"/>
  <c r="N87" i="1"/>
  <c r="N83" i="1"/>
  <c r="N92" i="1"/>
  <c r="N89" i="1"/>
  <c r="N105" i="1"/>
  <c r="N103" i="1"/>
  <c r="N99" i="1"/>
  <c r="N82" i="1"/>
  <c r="D108" i="1"/>
  <c r="D100" i="1"/>
  <c r="D92" i="1"/>
  <c r="D84" i="1"/>
  <c r="D102" i="1"/>
  <c r="D94" i="1"/>
  <c r="D105" i="1"/>
  <c r="D107" i="1"/>
  <c r="D99" i="1"/>
  <c r="D91" i="1"/>
  <c r="D83" i="1"/>
  <c r="D101" i="1"/>
  <c r="D98" i="1"/>
  <c r="D86" i="1"/>
  <c r="D80" i="1"/>
  <c r="D97" i="1"/>
  <c r="D93" i="1"/>
  <c r="D90" i="1"/>
  <c r="D85" i="1"/>
  <c r="D81" i="1"/>
  <c r="D106" i="1"/>
  <c r="D88" i="1"/>
  <c r="D89" i="1"/>
  <c r="D104" i="1"/>
  <c r="D87" i="1"/>
  <c r="D95" i="1"/>
  <c r="D103" i="1"/>
  <c r="D96" i="1"/>
  <c r="D82" i="1"/>
  <c r="F102" i="1"/>
  <c r="F94" i="1"/>
  <c r="F86" i="1"/>
  <c r="F104" i="1"/>
  <c r="F96" i="1"/>
  <c r="F107" i="1"/>
  <c r="F101" i="1"/>
  <c r="F93" i="1"/>
  <c r="F85" i="1"/>
  <c r="F106" i="1"/>
  <c r="F88" i="1"/>
  <c r="F97" i="1"/>
  <c r="F83" i="1"/>
  <c r="F92" i="1"/>
  <c r="F103" i="1"/>
  <c r="F105" i="1"/>
  <c r="F100" i="1"/>
  <c r="F81" i="1"/>
  <c r="F99" i="1"/>
  <c r="F87" i="1"/>
  <c r="F95" i="1"/>
  <c r="F91" i="1"/>
  <c r="F82" i="1"/>
  <c r="F84" i="1"/>
  <c r="F80" i="1"/>
  <c r="F89" i="1"/>
  <c r="F98" i="1"/>
  <c r="F108" i="1"/>
  <c r="F90" i="1"/>
  <c r="H84" i="23"/>
  <c r="H85" i="23"/>
  <c r="H87" i="23"/>
  <c r="L94" i="23"/>
  <c r="D102" i="23"/>
  <c r="D103" i="23"/>
  <c r="H101" i="23"/>
  <c r="H103" i="23"/>
  <c r="H108" i="23"/>
  <c r="H100" i="23"/>
  <c r="H107" i="23"/>
  <c r="H89" i="23"/>
  <c r="H81" i="23"/>
  <c r="H98" i="23"/>
  <c r="H91" i="23"/>
  <c r="H83" i="23"/>
  <c r="H104" i="23"/>
  <c r="H97" i="23"/>
  <c r="H94" i="23"/>
  <c r="H86" i="23"/>
  <c r="H88" i="23"/>
  <c r="H80" i="23"/>
  <c r="L108" i="1"/>
  <c r="L100" i="1"/>
  <c r="L92" i="1"/>
  <c r="L84" i="1"/>
  <c r="L102" i="1"/>
  <c r="L94" i="1"/>
  <c r="L105" i="1"/>
  <c r="L107" i="1"/>
  <c r="L99" i="1"/>
  <c r="L91" i="1"/>
  <c r="L83" i="1"/>
  <c r="L85" i="1"/>
  <c r="H90" i="23"/>
  <c r="L97" i="1"/>
  <c r="L88" i="1"/>
  <c r="L90" i="1"/>
  <c r="L93" i="1"/>
  <c r="J103" i="23"/>
  <c r="J105" i="23"/>
  <c r="J102" i="23"/>
  <c r="J98" i="23"/>
  <c r="J91" i="23"/>
  <c r="J83" i="23"/>
  <c r="J93" i="23"/>
  <c r="J85" i="23"/>
  <c r="J108" i="23"/>
  <c r="J101" i="23"/>
  <c r="J88" i="23"/>
  <c r="J80" i="23"/>
  <c r="J106" i="23"/>
  <c r="J99" i="23"/>
  <c r="J96" i="23"/>
  <c r="J90" i="23"/>
  <c r="J82" i="23"/>
  <c r="H102" i="23"/>
  <c r="P104" i="1"/>
  <c r="P96" i="1"/>
  <c r="P88" i="1"/>
  <c r="P80" i="1"/>
  <c r="P106" i="1"/>
  <c r="P98" i="1"/>
  <c r="P90" i="1"/>
  <c r="P103" i="1"/>
  <c r="P95" i="1"/>
  <c r="P87" i="1"/>
  <c r="L98" i="1"/>
  <c r="J107" i="23"/>
  <c r="H104" i="1"/>
  <c r="H96" i="1"/>
  <c r="H88" i="1"/>
  <c r="H80" i="1"/>
  <c r="H106" i="1"/>
  <c r="H98" i="1"/>
  <c r="H90" i="1"/>
  <c r="H103" i="1"/>
  <c r="H95" i="1"/>
  <c r="H87" i="1"/>
  <c r="L80" i="1"/>
  <c r="P81" i="1"/>
  <c r="L86" i="1"/>
  <c r="H89" i="1"/>
  <c r="P93" i="1"/>
  <c r="H99" i="1"/>
  <c r="P107" i="1"/>
  <c r="P108" i="1"/>
  <c r="N107" i="23"/>
  <c r="N99" i="23"/>
  <c r="N101" i="23"/>
  <c r="N106" i="23"/>
  <c r="N98" i="23"/>
  <c r="N105" i="23"/>
  <c r="N87" i="23"/>
  <c r="N108" i="23"/>
  <c r="N104" i="23"/>
  <c r="N89" i="23"/>
  <c r="N81" i="23"/>
  <c r="N92" i="23"/>
  <c r="N84" i="23"/>
  <c r="N102" i="23"/>
  <c r="N94" i="23"/>
  <c r="N86" i="23"/>
  <c r="J81" i="23"/>
  <c r="H82" i="23"/>
  <c r="N90" i="23"/>
  <c r="H92" i="23"/>
  <c r="H93" i="23"/>
  <c r="H95" i="23"/>
  <c r="H96" i="23"/>
  <c r="J97" i="23"/>
  <c r="J100" i="23"/>
  <c r="P100" i="1"/>
  <c r="L105" i="23"/>
  <c r="L97" i="23"/>
  <c r="L107" i="23"/>
  <c r="L99" i="23"/>
  <c r="L104" i="23"/>
  <c r="L96" i="23"/>
  <c r="L93" i="23"/>
  <c r="L85" i="23"/>
  <c r="L87" i="23"/>
  <c r="L90" i="23"/>
  <c r="L82" i="23"/>
  <c r="L98" i="23"/>
  <c r="L92" i="23"/>
  <c r="L84" i="23"/>
  <c r="L82" i="1"/>
  <c r="P83" i="1"/>
  <c r="H92" i="1"/>
  <c r="P94" i="1"/>
  <c r="L95" i="1"/>
  <c r="P101" i="1"/>
  <c r="H105" i="1"/>
  <c r="D105" i="23"/>
  <c r="D97" i="23"/>
  <c r="D107" i="23"/>
  <c r="D99" i="23"/>
  <c r="D104" i="23"/>
  <c r="D96" i="23"/>
  <c r="D108" i="23"/>
  <c r="D101" i="23"/>
  <c r="D93" i="23"/>
  <c r="D85" i="23"/>
  <c r="D95" i="23"/>
  <c r="D87" i="23"/>
  <c r="D90" i="23"/>
  <c r="D82" i="23"/>
  <c r="D92" i="23"/>
  <c r="D84" i="23"/>
  <c r="L80" i="23"/>
  <c r="L81" i="23"/>
  <c r="L91" i="23"/>
  <c r="J92" i="23"/>
  <c r="J95" i="23"/>
  <c r="L100" i="23"/>
  <c r="H106" i="23"/>
  <c r="P85" i="1"/>
  <c r="L101" i="1"/>
  <c r="L101" i="23"/>
  <c r="H81" i="1"/>
  <c r="P86" i="1"/>
  <c r="L89" i="1"/>
  <c r="L96" i="1"/>
  <c r="H97" i="1"/>
  <c r="H100" i="1"/>
  <c r="P102" i="1"/>
  <c r="L103" i="1"/>
  <c r="L104" i="1"/>
  <c r="F107" i="23"/>
  <c r="F99" i="23"/>
  <c r="F101" i="23"/>
  <c r="F106" i="23"/>
  <c r="F98" i="23"/>
  <c r="F100" i="23"/>
  <c r="F95" i="23"/>
  <c r="F87" i="23"/>
  <c r="F89" i="23"/>
  <c r="F81" i="23"/>
  <c r="F105" i="23"/>
  <c r="F92" i="23"/>
  <c r="F84" i="23"/>
  <c r="F108" i="23"/>
  <c r="F104" i="23"/>
  <c r="F97" i="23"/>
  <c r="F94" i="23"/>
  <c r="F86" i="23"/>
  <c r="P101" i="23"/>
  <c r="P103" i="23"/>
  <c r="P108" i="23"/>
  <c r="P100" i="23"/>
  <c r="P104" i="23"/>
  <c r="P89" i="23"/>
  <c r="P81" i="23"/>
  <c r="P96" i="23"/>
  <c r="P91" i="23"/>
  <c r="P83" i="23"/>
  <c r="P98" i="23"/>
  <c r="P94" i="23"/>
  <c r="P86" i="23"/>
  <c r="P97" i="23"/>
  <c r="P95" i="23"/>
  <c r="P88" i="23"/>
  <c r="P80" i="23"/>
  <c r="N80" i="23"/>
  <c r="F85" i="23"/>
  <c r="D86" i="23"/>
  <c r="D88" i="23"/>
  <c r="D89" i="23"/>
  <c r="N91" i="23"/>
  <c r="J94" i="23"/>
  <c r="L95" i="23"/>
  <c r="N96" i="23"/>
  <c r="H99" i="23"/>
  <c r="N100" i="23"/>
  <c r="L106" i="23"/>
  <c r="D87" i="12"/>
  <c r="D90" i="12"/>
  <c r="L108" i="8"/>
  <c r="L100" i="8"/>
  <c r="L92" i="8"/>
  <c r="L101" i="8"/>
  <c r="L106" i="8"/>
  <c r="L95" i="8"/>
  <c r="L83" i="8"/>
  <c r="L105" i="8"/>
  <c r="L89" i="8"/>
  <c r="L84" i="8"/>
  <c r="L107" i="8"/>
  <c r="L93" i="8"/>
  <c r="L85" i="8"/>
  <c r="L97" i="8"/>
  <c r="L82" i="8"/>
  <c r="L80" i="8"/>
  <c r="L102" i="8"/>
  <c r="L98" i="8"/>
  <c r="L86" i="8"/>
  <c r="L104" i="8"/>
  <c r="L103" i="8"/>
  <c r="L99" i="8"/>
  <c r="L90" i="8"/>
  <c r="L87" i="8"/>
  <c r="L88" i="8"/>
  <c r="L91" i="8"/>
  <c r="L96" i="8"/>
  <c r="L94" i="8"/>
  <c r="L81" i="8"/>
  <c r="D82" i="12"/>
  <c r="D108" i="8"/>
  <c r="D100" i="8"/>
  <c r="D92" i="8"/>
  <c r="D101" i="8"/>
  <c r="D106" i="8"/>
  <c r="D107" i="8"/>
  <c r="D104" i="8"/>
  <c r="D89" i="8"/>
  <c r="D83" i="8"/>
  <c r="D98" i="8"/>
  <c r="D93" i="8"/>
  <c r="D84" i="8"/>
  <c r="D103" i="8"/>
  <c r="D96" i="8"/>
  <c r="D90" i="8"/>
  <c r="D85" i="8"/>
  <c r="D95" i="8"/>
  <c r="D82" i="8"/>
  <c r="D88" i="8"/>
  <c r="D87" i="8"/>
  <c r="D105" i="8"/>
  <c r="D91" i="8"/>
  <c r="D102" i="8"/>
  <c r="D94" i="8"/>
  <c r="D81" i="8"/>
  <c r="D97" i="8"/>
  <c r="D80" i="8"/>
  <c r="D99" i="8"/>
  <c r="D86" i="8"/>
  <c r="D106" i="12"/>
  <c r="D98" i="12"/>
  <c r="D107" i="12"/>
  <c r="D108" i="12"/>
  <c r="D100" i="12"/>
  <c r="D105" i="12"/>
  <c r="D97" i="12"/>
  <c r="D92" i="12"/>
  <c r="D84" i="12"/>
  <c r="D93" i="12"/>
  <c r="D85" i="12"/>
  <c r="D104" i="12"/>
  <c r="D94" i="12"/>
  <c r="D86" i="12"/>
  <c r="D103" i="12"/>
  <c r="D102" i="12"/>
  <c r="D101" i="12"/>
  <c r="D99" i="12"/>
  <c r="D96" i="12"/>
  <c r="D91" i="12"/>
  <c r="D83" i="12"/>
  <c r="D88" i="12"/>
  <c r="D89" i="12"/>
  <c r="P104" i="8"/>
  <c r="P96" i="8"/>
  <c r="P88" i="8"/>
  <c r="P105" i="8"/>
  <c r="P97" i="8"/>
  <c r="P102" i="8"/>
  <c r="P87" i="8"/>
  <c r="P91" i="8"/>
  <c r="P80" i="8"/>
  <c r="P99" i="8"/>
  <c r="P94" i="8"/>
  <c r="P81" i="8"/>
  <c r="P107" i="8"/>
  <c r="P100" i="8"/>
  <c r="P98" i="8"/>
  <c r="P93" i="8"/>
  <c r="P90" i="8"/>
  <c r="P86" i="8"/>
  <c r="F83" i="8"/>
  <c r="F89" i="8"/>
  <c r="H90" i="8"/>
  <c r="J91" i="8"/>
  <c r="F101" i="8"/>
  <c r="F104" i="8"/>
  <c r="D106" i="7"/>
  <c r="D104" i="7"/>
  <c r="D108" i="7"/>
  <c r="D98" i="7"/>
  <c r="D93" i="7"/>
  <c r="D85" i="7"/>
  <c r="D94" i="7"/>
  <c r="D86" i="7"/>
  <c r="D107" i="7"/>
  <c r="D103" i="7"/>
  <c r="D101" i="7"/>
  <c r="D100" i="7"/>
  <c r="D91" i="7"/>
  <c r="D83" i="7"/>
  <c r="D80" i="7"/>
  <c r="D99" i="7"/>
  <c r="D102" i="7"/>
  <c r="D90" i="7"/>
  <c r="D97" i="7"/>
  <c r="D105" i="7"/>
  <c r="D96" i="7"/>
  <c r="D95" i="7"/>
  <c r="D88" i="7"/>
  <c r="D84" i="7"/>
  <c r="D81" i="7"/>
  <c r="D87" i="7"/>
  <c r="F102" i="8"/>
  <c r="F94" i="8"/>
  <c r="F103" i="8"/>
  <c r="F108" i="8"/>
  <c r="F96" i="8"/>
  <c r="F93" i="8"/>
  <c r="F90" i="8"/>
  <c r="F85" i="8"/>
  <c r="F86" i="8"/>
  <c r="F106" i="8"/>
  <c r="F99" i="8"/>
  <c r="F91" i="8"/>
  <c r="F87" i="8"/>
  <c r="F98" i="8"/>
  <c r="F84" i="8"/>
  <c r="F88" i="8"/>
  <c r="H92" i="8"/>
  <c r="J93" i="8"/>
  <c r="H104" i="8"/>
  <c r="H96" i="8"/>
  <c r="H88" i="8"/>
  <c r="H105" i="8"/>
  <c r="H97" i="8"/>
  <c r="H102" i="8"/>
  <c r="H106" i="8"/>
  <c r="H103" i="8"/>
  <c r="H99" i="8"/>
  <c r="H91" i="8"/>
  <c r="H87" i="8"/>
  <c r="H94" i="8"/>
  <c r="H80" i="8"/>
  <c r="H108" i="8"/>
  <c r="H81" i="8"/>
  <c r="H86" i="8"/>
  <c r="H83" i="8"/>
  <c r="H84" i="8"/>
  <c r="J86" i="8"/>
  <c r="H89" i="8"/>
  <c r="F100" i="8"/>
  <c r="J85" i="8"/>
  <c r="J104" i="7"/>
  <c r="J102" i="7"/>
  <c r="J97" i="7"/>
  <c r="J91" i="7"/>
  <c r="J83" i="7"/>
  <c r="J92" i="7"/>
  <c r="J84" i="7"/>
  <c r="J103" i="7"/>
  <c r="J99" i="7"/>
  <c r="J89" i="7"/>
  <c r="J81" i="7"/>
  <c r="J101" i="7"/>
  <c r="J82" i="7"/>
  <c r="J96" i="7"/>
  <c r="J105" i="7"/>
  <c r="J95" i="7"/>
  <c r="J106" i="7"/>
  <c r="J94" i="7"/>
  <c r="J88" i="7"/>
  <c r="J100" i="7"/>
  <c r="J86" i="7"/>
  <c r="J107" i="7"/>
  <c r="J98" i="7"/>
  <c r="J90" i="7"/>
  <c r="J85" i="7"/>
  <c r="J108" i="7"/>
  <c r="J80" i="7"/>
  <c r="J87" i="7"/>
  <c r="J106" i="8"/>
  <c r="J98" i="8"/>
  <c r="J90" i="8"/>
  <c r="J107" i="8"/>
  <c r="J99" i="8"/>
  <c r="J104" i="8"/>
  <c r="J108" i="8"/>
  <c r="J102" i="8"/>
  <c r="J88" i="8"/>
  <c r="J81" i="8"/>
  <c r="J101" i="8"/>
  <c r="J97" i="8"/>
  <c r="J92" i="8"/>
  <c r="J82" i="8"/>
  <c r="J105" i="8"/>
  <c r="J100" i="8"/>
  <c r="J95" i="8"/>
  <c r="J83" i="8"/>
  <c r="J103" i="8"/>
  <c r="J94" i="8"/>
  <c r="J80" i="8"/>
  <c r="J84" i="8"/>
  <c r="H98" i="8"/>
  <c r="H100" i="8"/>
  <c r="F80" i="8"/>
  <c r="P82" i="8"/>
  <c r="P85" i="8"/>
  <c r="P89" i="8"/>
  <c r="F97" i="8"/>
  <c r="P103" i="8"/>
  <c r="F107" i="8"/>
  <c r="L106" i="7"/>
  <c r="L104" i="7"/>
  <c r="L96" i="7"/>
  <c r="L100" i="7"/>
  <c r="L93" i="7"/>
  <c r="L85" i="7"/>
  <c r="L102" i="7"/>
  <c r="L98" i="7"/>
  <c r="L94" i="7"/>
  <c r="L86" i="7"/>
  <c r="L97" i="7"/>
  <c r="L91" i="7"/>
  <c r="L83" i="7"/>
  <c r="L103" i="7"/>
  <c r="L95" i="7"/>
  <c r="L84" i="7"/>
  <c r="L105" i="7"/>
  <c r="L88" i="7"/>
  <c r="L81" i="7"/>
  <c r="L87" i="7"/>
  <c r="L80" i="7"/>
  <c r="L107" i="7"/>
  <c r="L99" i="7"/>
  <c r="L90" i="7"/>
  <c r="L108" i="7"/>
  <c r="L92" i="7"/>
  <c r="L101" i="7"/>
  <c r="L89" i="7"/>
  <c r="L82" i="7"/>
  <c r="F81" i="8"/>
  <c r="P83" i="8"/>
  <c r="P84" i="8"/>
  <c r="F95" i="8"/>
  <c r="J96" i="8"/>
  <c r="P108" i="8"/>
  <c r="N108" i="7"/>
  <c r="N100" i="7"/>
  <c r="N106" i="7"/>
  <c r="N98" i="7"/>
  <c r="N95" i="7"/>
  <c r="N87" i="7"/>
  <c r="N88" i="7"/>
  <c r="N80" i="7"/>
  <c r="N105" i="7"/>
  <c r="N103" i="7"/>
  <c r="N101" i="7"/>
  <c r="N93" i="7"/>
  <c r="N85" i="7"/>
  <c r="N104" i="7"/>
  <c r="N94" i="7"/>
  <c r="N91" i="7"/>
  <c r="N99" i="7"/>
  <c r="N90" i="7"/>
  <c r="N86" i="7"/>
  <c r="N83" i="7"/>
  <c r="N107" i="7"/>
  <c r="N102" i="7"/>
  <c r="N92" i="7"/>
  <c r="N89" i="7"/>
  <c r="N82" i="7"/>
  <c r="N97" i="7"/>
  <c r="N96" i="7"/>
  <c r="N84" i="7"/>
  <c r="N81" i="7"/>
  <c r="N102" i="8"/>
  <c r="N94" i="8"/>
  <c r="N103" i="8"/>
  <c r="N108" i="8"/>
  <c r="N100" i="8"/>
  <c r="N85" i="8"/>
  <c r="N107" i="8"/>
  <c r="N104" i="8"/>
  <c r="N98" i="8"/>
  <c r="N96" i="8"/>
  <c r="N93" i="8"/>
  <c r="N90" i="8"/>
  <c r="N86" i="8"/>
  <c r="N87" i="8"/>
  <c r="N105" i="8"/>
  <c r="N101" i="8"/>
  <c r="N89" i="8"/>
  <c r="N84" i="8"/>
  <c r="F82" i="8"/>
  <c r="F92" i="8"/>
  <c r="H93" i="8"/>
  <c r="H95" i="8"/>
  <c r="N97" i="8"/>
  <c r="N106" i="8"/>
  <c r="H107" i="8"/>
  <c r="P102" i="7"/>
  <c r="P108" i="7"/>
  <c r="P100" i="7"/>
  <c r="P96" i="7"/>
  <c r="P89" i="7"/>
  <c r="P81" i="7"/>
  <c r="P105" i="7"/>
  <c r="P103" i="7"/>
  <c r="P99" i="7"/>
  <c r="P90" i="7"/>
  <c r="P82" i="7"/>
  <c r="P107" i="7"/>
  <c r="P106" i="7"/>
  <c r="P98" i="7"/>
  <c r="P95" i="7"/>
  <c r="P87" i="7"/>
  <c r="P94" i="7"/>
  <c r="P93" i="7"/>
  <c r="P83" i="7"/>
  <c r="P80" i="7"/>
  <c r="P86" i="7"/>
  <c r="P92" i="7"/>
  <c r="P85" i="7"/>
  <c r="P97" i="7"/>
  <c r="P101" i="7"/>
  <c r="P84" i="7"/>
  <c r="P104" i="7"/>
  <c r="P91" i="7"/>
  <c r="P88" i="7"/>
  <c r="D92" i="7"/>
  <c r="H86" i="7"/>
  <c r="L103" i="6"/>
  <c r="L104" i="6"/>
  <c r="L96" i="6"/>
  <c r="L88" i="6"/>
  <c r="L105" i="6"/>
  <c r="L97" i="6"/>
  <c r="L107" i="6"/>
  <c r="L99" i="6"/>
  <c r="L91" i="6"/>
  <c r="L82" i="6"/>
  <c r="L83" i="6"/>
  <c r="L102" i="6"/>
  <c r="L98" i="6"/>
  <c r="L89" i="6"/>
  <c r="L84" i="6"/>
  <c r="L93" i="6"/>
  <c r="L81" i="6"/>
  <c r="L101" i="6"/>
  <c r="L95" i="6"/>
  <c r="L85" i="6"/>
  <c r="L87" i="6"/>
  <c r="L86" i="6"/>
  <c r="L92" i="6"/>
  <c r="L90" i="6"/>
  <c r="L108" i="6"/>
  <c r="L106" i="6"/>
  <c r="L94" i="6"/>
  <c r="L80" i="6"/>
  <c r="N105" i="6"/>
  <c r="N97" i="6"/>
  <c r="N106" i="6"/>
  <c r="N98" i="6"/>
  <c r="N90" i="6"/>
  <c r="N107" i="6"/>
  <c r="N99" i="6"/>
  <c r="N101" i="6"/>
  <c r="N102" i="6"/>
  <c r="N84" i="6"/>
  <c r="N94" i="6"/>
  <c r="N92" i="6"/>
  <c r="N89" i="6"/>
  <c r="N85" i="6"/>
  <c r="N100" i="6"/>
  <c r="N86" i="6"/>
  <c r="N103" i="6"/>
  <c r="N83" i="6"/>
  <c r="N104" i="6"/>
  <c r="N87" i="6"/>
  <c r="N88" i="6"/>
  <c r="N82" i="6"/>
  <c r="N91" i="6"/>
  <c r="N81" i="6"/>
  <c r="N80" i="6"/>
  <c r="N108" i="6"/>
  <c r="N93" i="6"/>
  <c r="D103" i="6"/>
  <c r="D104" i="6"/>
  <c r="D96" i="6"/>
  <c r="D88" i="6"/>
  <c r="D105" i="6"/>
  <c r="D97" i="6"/>
  <c r="D107" i="6"/>
  <c r="D99" i="6"/>
  <c r="D82" i="6"/>
  <c r="D106" i="6"/>
  <c r="D94" i="6"/>
  <c r="D89" i="6"/>
  <c r="D83" i="6"/>
  <c r="D108" i="6"/>
  <c r="D92" i="6"/>
  <c r="D84" i="6"/>
  <c r="D101" i="6"/>
  <c r="D100" i="6"/>
  <c r="D91" i="6"/>
  <c r="D81" i="6"/>
  <c r="D93" i="6"/>
  <c r="D95" i="6"/>
  <c r="D80" i="6"/>
  <c r="D102" i="6"/>
  <c r="D98" i="6"/>
  <c r="D85" i="6"/>
  <c r="D86" i="6"/>
  <c r="D90" i="6"/>
  <c r="F108" i="7"/>
  <c r="F100" i="7"/>
  <c r="F106" i="7"/>
  <c r="F98" i="7"/>
  <c r="F95" i="7"/>
  <c r="F87" i="7"/>
  <c r="F105" i="7"/>
  <c r="F103" i="7"/>
  <c r="F101" i="7"/>
  <c r="F99" i="7"/>
  <c r="F96" i="7"/>
  <c r="F88" i="7"/>
  <c r="F80" i="7"/>
  <c r="F93" i="7"/>
  <c r="F85" i="7"/>
  <c r="F82" i="7"/>
  <c r="H84" i="7"/>
  <c r="F89" i="7"/>
  <c r="F92" i="7"/>
  <c r="F97" i="7"/>
  <c r="F105" i="6"/>
  <c r="F97" i="6"/>
  <c r="F106" i="6"/>
  <c r="F98" i="6"/>
  <c r="F90" i="6"/>
  <c r="F107" i="6"/>
  <c r="F99" i="6"/>
  <c r="F101" i="6"/>
  <c r="F92" i="6"/>
  <c r="F89" i="6"/>
  <c r="F84" i="6"/>
  <c r="F108" i="6"/>
  <c r="F85" i="6"/>
  <c r="F104" i="6"/>
  <c r="F95" i="6"/>
  <c r="F86" i="6"/>
  <c r="F96" i="6"/>
  <c r="F94" i="6"/>
  <c r="F83" i="6"/>
  <c r="F80" i="6"/>
  <c r="F100" i="6"/>
  <c r="F102" i="6"/>
  <c r="F91" i="6"/>
  <c r="F82" i="6"/>
  <c r="N96" i="6"/>
  <c r="F103" i="6"/>
  <c r="J102" i="5"/>
  <c r="J94" i="5"/>
  <c r="J86" i="5"/>
  <c r="J103" i="5"/>
  <c r="J95" i="5"/>
  <c r="J87" i="5"/>
  <c r="J104" i="5"/>
  <c r="J96" i="5"/>
  <c r="J88" i="5"/>
  <c r="J80" i="5"/>
  <c r="J106" i="5"/>
  <c r="J98" i="5"/>
  <c r="J90" i="5"/>
  <c r="J82" i="5"/>
  <c r="J99" i="5"/>
  <c r="J83" i="5"/>
  <c r="J108" i="5"/>
  <c r="J100" i="5"/>
  <c r="J97" i="5"/>
  <c r="J84" i="5"/>
  <c r="J81" i="5"/>
  <c r="J101" i="5"/>
  <c r="J85" i="5"/>
  <c r="J105" i="5"/>
  <c r="J92" i="5"/>
  <c r="J89" i="5"/>
  <c r="J107" i="5"/>
  <c r="J93" i="5"/>
  <c r="J91" i="5"/>
  <c r="H102" i="7"/>
  <c r="H108" i="7"/>
  <c r="H100" i="7"/>
  <c r="H101" i="7"/>
  <c r="H99" i="7"/>
  <c r="H89" i="7"/>
  <c r="H81" i="7"/>
  <c r="H107" i="7"/>
  <c r="H90" i="7"/>
  <c r="H82" i="7"/>
  <c r="H104" i="7"/>
  <c r="H95" i="7"/>
  <c r="H87" i="7"/>
  <c r="H103" i="7"/>
  <c r="H107" i="6"/>
  <c r="H99" i="6"/>
  <c r="H108" i="6"/>
  <c r="H100" i="6"/>
  <c r="H92" i="6"/>
  <c r="H101" i="6"/>
  <c r="H93" i="6"/>
  <c r="H103" i="6"/>
  <c r="H106" i="6"/>
  <c r="H105" i="6"/>
  <c r="H104" i="6"/>
  <c r="H95" i="6"/>
  <c r="H86" i="6"/>
  <c r="H90" i="6"/>
  <c r="H87" i="6"/>
  <c r="H85" i="6"/>
  <c r="H94" i="6"/>
  <c r="H96" i="6"/>
  <c r="H102" i="6"/>
  <c r="H97" i="6"/>
  <c r="H88" i="6"/>
  <c r="H83" i="6"/>
  <c r="H82" i="6"/>
  <c r="H98" i="6"/>
  <c r="H81" i="6"/>
  <c r="H89" i="6"/>
  <c r="F83" i="7"/>
  <c r="H85" i="7"/>
  <c r="F86" i="7"/>
  <c r="F90" i="7"/>
  <c r="H92" i="7"/>
  <c r="H97" i="7"/>
  <c r="H98" i="7"/>
  <c r="F102" i="7"/>
  <c r="H80" i="6"/>
  <c r="P107" i="6"/>
  <c r="P99" i="6"/>
  <c r="P108" i="6"/>
  <c r="P100" i="6"/>
  <c r="P92" i="6"/>
  <c r="P101" i="6"/>
  <c r="P93" i="6"/>
  <c r="P103" i="6"/>
  <c r="P95" i="6"/>
  <c r="P86" i="6"/>
  <c r="P98" i="6"/>
  <c r="P97" i="6"/>
  <c r="P96" i="6"/>
  <c r="P87" i="6"/>
  <c r="P90" i="6"/>
  <c r="P80" i="6"/>
  <c r="P102" i="6"/>
  <c r="P94" i="6"/>
  <c r="P89" i="6"/>
  <c r="P85" i="6"/>
  <c r="J92" i="6"/>
  <c r="F80" i="5"/>
  <c r="L104" i="5"/>
  <c r="L96" i="5"/>
  <c r="L88" i="5"/>
  <c r="L80" i="5"/>
  <c r="L105" i="5"/>
  <c r="L97" i="5"/>
  <c r="L89" i="5"/>
  <c r="L81" i="5"/>
  <c r="L106" i="5"/>
  <c r="L98" i="5"/>
  <c r="L90" i="5"/>
  <c r="L82" i="5"/>
  <c r="L107" i="5"/>
  <c r="L108" i="5"/>
  <c r="L100" i="5"/>
  <c r="L92" i="5"/>
  <c r="L84" i="5"/>
  <c r="L102" i="5"/>
  <c r="L101" i="5"/>
  <c r="L86" i="5"/>
  <c r="L85" i="5"/>
  <c r="L95" i="5"/>
  <c r="L91" i="5"/>
  <c r="L103" i="5"/>
  <c r="L99" i="5"/>
  <c r="L87" i="5"/>
  <c r="L83" i="5"/>
  <c r="N106" i="5"/>
  <c r="N98" i="5"/>
  <c r="N90" i="5"/>
  <c r="N82" i="5"/>
  <c r="N107" i="5"/>
  <c r="N99" i="5"/>
  <c r="N91" i="5"/>
  <c r="N83" i="5"/>
  <c r="N108" i="5"/>
  <c r="N100" i="5"/>
  <c r="N92" i="5"/>
  <c r="N84" i="5"/>
  <c r="N102" i="5"/>
  <c r="N94" i="5"/>
  <c r="N86" i="5"/>
  <c r="N97" i="5"/>
  <c r="N96" i="5"/>
  <c r="N81" i="5"/>
  <c r="N80" i="5"/>
  <c r="N95" i="5"/>
  <c r="N93" i="5"/>
  <c r="N105" i="5"/>
  <c r="N104" i="5"/>
  <c r="N103" i="5"/>
  <c r="N101" i="5"/>
  <c r="N85" i="5"/>
  <c r="L94" i="5"/>
  <c r="F96" i="5"/>
  <c r="J101" i="6"/>
  <c r="J102" i="6"/>
  <c r="J94" i="6"/>
  <c r="J103" i="6"/>
  <c r="J95" i="6"/>
  <c r="J105" i="6"/>
  <c r="J97" i="6"/>
  <c r="J108" i="6"/>
  <c r="J80" i="6"/>
  <c r="J93" i="6"/>
  <c r="J88" i="6"/>
  <c r="J81" i="6"/>
  <c r="J91" i="6"/>
  <c r="J82" i="6"/>
  <c r="J107" i="6"/>
  <c r="J104" i="6"/>
  <c r="J90" i="6"/>
  <c r="J87" i="6"/>
  <c r="J84" i="6"/>
  <c r="J89" i="6"/>
  <c r="J98" i="6"/>
  <c r="D104" i="5"/>
  <c r="D96" i="5"/>
  <c r="D88" i="5"/>
  <c r="D80" i="5"/>
  <c r="D105" i="5"/>
  <c r="D97" i="5"/>
  <c r="D89" i="5"/>
  <c r="D81" i="5"/>
  <c r="D106" i="5"/>
  <c r="D98" i="5"/>
  <c r="D90" i="5"/>
  <c r="D82" i="5"/>
  <c r="D107" i="5"/>
  <c r="D108" i="5"/>
  <c r="D100" i="5"/>
  <c r="D92" i="5"/>
  <c r="D84" i="5"/>
  <c r="D94" i="5"/>
  <c r="D93" i="5"/>
  <c r="D103" i="5"/>
  <c r="D99" i="5"/>
  <c r="D87" i="5"/>
  <c r="D83" i="5"/>
  <c r="D102" i="5"/>
  <c r="D101" i="5"/>
  <c r="D95" i="5"/>
  <c r="D91" i="5"/>
  <c r="N88" i="5"/>
  <c r="P105" i="6"/>
  <c r="F106" i="5"/>
  <c r="F98" i="5"/>
  <c r="F90" i="5"/>
  <c r="F82" i="5"/>
  <c r="F107" i="5"/>
  <c r="F99" i="5"/>
  <c r="F91" i="5"/>
  <c r="F83" i="5"/>
  <c r="F108" i="5"/>
  <c r="F100" i="5"/>
  <c r="F92" i="5"/>
  <c r="F84" i="5"/>
  <c r="F102" i="5"/>
  <c r="F94" i="5"/>
  <c r="F86" i="5"/>
  <c r="F105" i="5"/>
  <c r="F104" i="5"/>
  <c r="F89" i="5"/>
  <c r="F88" i="5"/>
  <c r="F103" i="5"/>
  <c r="F87" i="5"/>
  <c r="F101" i="5"/>
  <c r="F85" i="5"/>
  <c r="F95" i="5"/>
  <c r="F93" i="5"/>
  <c r="N87" i="5"/>
  <c r="P81" i="6"/>
  <c r="P84" i="6"/>
  <c r="J100" i="6"/>
  <c r="D86" i="5"/>
  <c r="F97" i="5"/>
  <c r="P82" i="6"/>
  <c r="P83" i="6"/>
  <c r="P88" i="6"/>
  <c r="J96" i="6"/>
  <c r="H108" i="5"/>
  <c r="H100" i="5"/>
  <c r="H92" i="5"/>
  <c r="H84" i="5"/>
  <c r="H101" i="5"/>
  <c r="H93" i="5"/>
  <c r="H85" i="5"/>
  <c r="H102" i="5"/>
  <c r="H94" i="5"/>
  <c r="H86" i="5"/>
  <c r="H104" i="5"/>
  <c r="H96" i="5"/>
  <c r="H88" i="5"/>
  <c r="H80" i="5"/>
  <c r="P107" i="5"/>
  <c r="P106" i="5"/>
  <c r="P89" i="5"/>
  <c r="P90" i="5"/>
  <c r="P91" i="5"/>
  <c r="H99" i="5"/>
  <c r="P108" i="5"/>
  <c r="P100" i="5"/>
  <c r="P92" i="5"/>
  <c r="P84" i="5"/>
  <c r="P101" i="5"/>
  <c r="P93" i="5"/>
  <c r="P85" i="5"/>
  <c r="P102" i="5"/>
  <c r="P94" i="5"/>
  <c r="P86" i="5"/>
  <c r="P104" i="5"/>
  <c r="P96" i="5"/>
  <c r="P88" i="5"/>
  <c r="P80" i="5"/>
  <c r="P95" i="5"/>
  <c r="H103" i="5"/>
  <c r="H107" i="5"/>
  <c r="P92" i="10"/>
  <c r="P83" i="10"/>
  <c r="P95" i="15"/>
  <c r="P82" i="15"/>
  <c r="P102" i="15"/>
  <c r="F84" i="10"/>
  <c r="J85" i="10"/>
  <c r="J86" i="10"/>
  <c r="D82" i="15"/>
  <c r="L90" i="15"/>
  <c r="P90" i="15"/>
  <c r="D81" i="15"/>
  <c r="P84" i="15"/>
  <c r="P86" i="15"/>
  <c r="D89" i="15"/>
  <c r="P99" i="15"/>
  <c r="P101" i="15"/>
  <c r="L99" i="15"/>
  <c r="L81" i="15"/>
  <c r="P93" i="15"/>
  <c r="P109" i="15"/>
  <c r="L108" i="16"/>
  <c r="L100" i="16"/>
  <c r="L91" i="16"/>
  <c r="L83" i="16"/>
  <c r="L109" i="16"/>
  <c r="L101" i="16"/>
  <c r="L92" i="16"/>
  <c r="L84" i="16"/>
  <c r="L85" i="16"/>
  <c r="L89" i="16"/>
  <c r="L81" i="16"/>
  <c r="L103" i="16"/>
  <c r="L95" i="16"/>
  <c r="L104" i="16"/>
  <c r="L96" i="16"/>
  <c r="L87" i="16"/>
  <c r="L105" i="16"/>
  <c r="L88" i="16"/>
  <c r="L80" i="16"/>
  <c r="L97" i="16"/>
  <c r="L106" i="16"/>
  <c r="L98" i="16"/>
  <c r="L107" i="16"/>
  <c r="L99" i="16"/>
  <c r="L90" i="16"/>
  <c r="L82" i="16"/>
  <c r="L102" i="16"/>
  <c r="L93" i="16"/>
  <c r="L86" i="16"/>
  <c r="P104" i="16"/>
  <c r="P96" i="16"/>
  <c r="P87" i="16"/>
  <c r="P82" i="16"/>
  <c r="P105" i="16"/>
  <c r="P97" i="16"/>
  <c r="P88" i="16"/>
  <c r="P80" i="16"/>
  <c r="P98" i="16"/>
  <c r="P106" i="16"/>
  <c r="P107" i="16"/>
  <c r="P99" i="16"/>
  <c r="P90" i="16"/>
  <c r="P108" i="16"/>
  <c r="P100" i="16"/>
  <c r="P91" i="16"/>
  <c r="P83" i="16"/>
  <c r="P101" i="16"/>
  <c r="P92" i="16"/>
  <c r="P84" i="16"/>
  <c r="P109" i="16"/>
  <c r="P102" i="16"/>
  <c r="P93" i="16"/>
  <c r="P103" i="16"/>
  <c r="P95" i="16"/>
  <c r="P86" i="16"/>
  <c r="P89" i="16"/>
  <c r="P81" i="16"/>
  <c r="P85" i="16"/>
  <c r="D108" i="16"/>
  <c r="D100" i="16"/>
  <c r="D91" i="16"/>
  <c r="D83" i="16"/>
  <c r="D85" i="16"/>
  <c r="D109" i="16"/>
  <c r="D101" i="16"/>
  <c r="D92" i="16"/>
  <c r="D84" i="16"/>
  <c r="D86" i="16"/>
  <c r="D102" i="16"/>
  <c r="D93" i="16"/>
  <c r="D103" i="16"/>
  <c r="D95" i="16"/>
  <c r="D104" i="16"/>
  <c r="D96" i="16"/>
  <c r="D87" i="16"/>
  <c r="D97" i="16"/>
  <c r="D80" i="16"/>
  <c r="D105" i="16"/>
  <c r="D88" i="16"/>
  <c r="D106" i="16"/>
  <c r="D98" i="16"/>
  <c r="D81" i="16"/>
  <c r="D107" i="16"/>
  <c r="D99" i="16"/>
  <c r="D90" i="16"/>
  <c r="D82" i="16"/>
  <c r="D89" i="16"/>
  <c r="H104" i="16"/>
  <c r="H96" i="16"/>
  <c r="H87" i="16"/>
  <c r="H98" i="16"/>
  <c r="H105" i="16"/>
  <c r="H97" i="16"/>
  <c r="H88" i="16"/>
  <c r="H80" i="16"/>
  <c r="H89" i="16"/>
  <c r="H82" i="16"/>
  <c r="H106" i="16"/>
  <c r="H81" i="16"/>
  <c r="H107" i="16"/>
  <c r="H99" i="16"/>
  <c r="H90" i="16"/>
  <c r="H108" i="16"/>
  <c r="H100" i="16"/>
  <c r="H91" i="16"/>
  <c r="H83" i="16"/>
  <c r="H92" i="16"/>
  <c r="H109" i="16"/>
  <c r="H101" i="16"/>
  <c r="H84" i="16"/>
  <c r="H102" i="16"/>
  <c r="H93" i="16"/>
  <c r="H85" i="16"/>
  <c r="H103" i="16"/>
  <c r="H95" i="16"/>
  <c r="H86" i="16"/>
  <c r="D108" i="17"/>
  <c r="D100" i="17"/>
  <c r="D91" i="17"/>
  <c r="D83" i="17"/>
  <c r="D92" i="17"/>
  <c r="D84" i="17"/>
  <c r="D109" i="17"/>
  <c r="D101" i="17"/>
  <c r="D102" i="17"/>
  <c r="D93" i="17"/>
  <c r="D85" i="17"/>
  <c r="D107" i="17"/>
  <c r="D103" i="17"/>
  <c r="D95" i="17"/>
  <c r="D86" i="17"/>
  <c r="D88" i="17"/>
  <c r="D90" i="17"/>
  <c r="D82" i="17"/>
  <c r="D104" i="17"/>
  <c r="D96" i="17"/>
  <c r="D87" i="17"/>
  <c r="D98" i="17"/>
  <c r="D89" i="17"/>
  <c r="D105" i="17"/>
  <c r="D97" i="17"/>
  <c r="D80" i="17"/>
  <c r="D106" i="17"/>
  <c r="D81" i="17"/>
  <c r="D99" i="17"/>
  <c r="H104" i="17"/>
  <c r="H96" i="17"/>
  <c r="H87" i="17"/>
  <c r="H80" i="17"/>
  <c r="H105" i="17"/>
  <c r="H97" i="17"/>
  <c r="H88" i="17"/>
  <c r="H106" i="17"/>
  <c r="H98" i="17"/>
  <c r="H89" i="17"/>
  <c r="H81" i="17"/>
  <c r="H93" i="17"/>
  <c r="H103" i="17"/>
  <c r="H107" i="17"/>
  <c r="H99" i="17"/>
  <c r="H90" i="17"/>
  <c r="H82" i="17"/>
  <c r="H92" i="17"/>
  <c r="H85" i="17"/>
  <c r="H95" i="17"/>
  <c r="H86" i="17"/>
  <c r="H108" i="17"/>
  <c r="H100" i="17"/>
  <c r="H91" i="17"/>
  <c r="H83" i="17"/>
  <c r="H84" i="17"/>
  <c r="H109" i="17"/>
  <c r="H101" i="17"/>
  <c r="H102" i="17"/>
  <c r="L108" i="17"/>
  <c r="L100" i="17"/>
  <c r="L91" i="17"/>
  <c r="L83" i="17"/>
  <c r="L109" i="17"/>
  <c r="L101" i="17"/>
  <c r="L92" i="17"/>
  <c r="L84" i="17"/>
  <c r="L102" i="17"/>
  <c r="L93" i="17"/>
  <c r="L85" i="17"/>
  <c r="L81" i="17"/>
  <c r="L99" i="17"/>
  <c r="L103" i="17"/>
  <c r="L95" i="17"/>
  <c r="L86" i="17"/>
  <c r="L80" i="17"/>
  <c r="L98" i="17"/>
  <c r="L107" i="17"/>
  <c r="L104" i="17"/>
  <c r="L96" i="17"/>
  <c r="L87" i="17"/>
  <c r="L88" i="17"/>
  <c r="L105" i="17"/>
  <c r="L97" i="17"/>
  <c r="L90" i="17"/>
  <c r="L106" i="17"/>
  <c r="L89" i="17"/>
  <c r="L82" i="17"/>
  <c r="P104" i="17"/>
  <c r="P96" i="17"/>
  <c r="P87" i="17"/>
  <c r="P88" i="17"/>
  <c r="P103" i="17"/>
  <c r="P105" i="17"/>
  <c r="P97" i="17"/>
  <c r="P80" i="17"/>
  <c r="P86" i="17"/>
  <c r="P106" i="17"/>
  <c r="P98" i="17"/>
  <c r="P89" i="17"/>
  <c r="P81" i="17"/>
  <c r="P84" i="17"/>
  <c r="P85" i="17"/>
  <c r="P95" i="17"/>
  <c r="P107" i="17"/>
  <c r="P99" i="17"/>
  <c r="P90" i="17"/>
  <c r="P82" i="17"/>
  <c r="P108" i="17"/>
  <c r="P100" i="17"/>
  <c r="P91" i="17"/>
  <c r="P83" i="17"/>
  <c r="P102" i="17"/>
  <c r="P93" i="17"/>
  <c r="P109" i="17"/>
  <c r="P101" i="17"/>
  <c r="P92" i="17"/>
  <c r="D108" i="15"/>
  <c r="D100" i="15"/>
  <c r="D91" i="15"/>
  <c r="D83" i="15"/>
  <c r="D95" i="15"/>
  <c r="D109" i="15"/>
  <c r="D101" i="15"/>
  <c r="D92" i="15"/>
  <c r="D84" i="15"/>
  <c r="D103" i="15"/>
  <c r="D86" i="15"/>
  <c r="D97" i="15"/>
  <c r="D102" i="15"/>
  <c r="D93" i="15"/>
  <c r="D85" i="15"/>
  <c r="D80" i="15"/>
  <c r="D106" i="15"/>
  <c r="D104" i="15"/>
  <c r="D96" i="15"/>
  <c r="D87" i="15"/>
  <c r="D105" i="15"/>
  <c r="D88" i="15"/>
  <c r="D98" i="15"/>
  <c r="D90" i="15"/>
  <c r="H104" i="15"/>
  <c r="H96" i="15"/>
  <c r="H87" i="15"/>
  <c r="H82" i="15"/>
  <c r="H92" i="15"/>
  <c r="H105" i="15"/>
  <c r="H97" i="15"/>
  <c r="H88" i="15"/>
  <c r="H80" i="15"/>
  <c r="H107" i="15"/>
  <c r="H99" i="15"/>
  <c r="H84" i="15"/>
  <c r="H106" i="15"/>
  <c r="H98" i="15"/>
  <c r="H89" i="15"/>
  <c r="H81" i="15"/>
  <c r="H90" i="15"/>
  <c r="H102" i="15"/>
  <c r="H108" i="15"/>
  <c r="H100" i="15"/>
  <c r="H91" i="15"/>
  <c r="H83" i="15"/>
  <c r="H101" i="15"/>
  <c r="H109" i="15"/>
  <c r="H103" i="15"/>
  <c r="H95" i="15"/>
  <c r="L108" i="15"/>
  <c r="L100" i="15"/>
  <c r="L91" i="15"/>
  <c r="L83" i="15"/>
  <c r="L103" i="15"/>
  <c r="L86" i="15"/>
  <c r="L88" i="15"/>
  <c r="L109" i="15"/>
  <c r="L101" i="15"/>
  <c r="L92" i="15"/>
  <c r="L84" i="15"/>
  <c r="L98" i="15"/>
  <c r="L102" i="15"/>
  <c r="L93" i="15"/>
  <c r="L85" i="15"/>
  <c r="L95" i="15"/>
  <c r="L104" i="15"/>
  <c r="L96" i="15"/>
  <c r="L87" i="15"/>
  <c r="L105" i="15"/>
  <c r="L97" i="15"/>
  <c r="L80" i="15"/>
  <c r="L106" i="15"/>
  <c r="L89" i="15"/>
  <c r="H93" i="15"/>
  <c r="L82" i="15"/>
  <c r="H86" i="15"/>
  <c r="D99" i="15"/>
  <c r="P83" i="15"/>
  <c r="P91" i="15"/>
  <c r="P100" i="15"/>
  <c r="P108" i="15"/>
  <c r="P81" i="15"/>
  <c r="P89" i="15"/>
  <c r="P98" i="15"/>
  <c r="P106" i="15"/>
  <c r="P80" i="15"/>
  <c r="P88" i="15"/>
  <c r="P97" i="15"/>
  <c r="P105" i="15"/>
  <c r="P87" i="15"/>
  <c r="P96" i="15"/>
  <c r="P104" i="15"/>
  <c r="H95" i="9"/>
  <c r="H103" i="9"/>
  <c r="H102" i="9"/>
  <c r="H87" i="9"/>
  <c r="H84" i="9"/>
  <c r="H92" i="9"/>
  <c r="H101" i="9"/>
  <c r="H109" i="9"/>
  <c r="H86" i="9"/>
  <c r="H85" i="9"/>
  <c r="H93" i="9"/>
  <c r="H83" i="9"/>
  <c r="H91" i="9"/>
  <c r="H100" i="9"/>
  <c r="H108" i="9"/>
  <c r="H82" i="9"/>
  <c r="H90" i="9"/>
  <c r="H99" i="9"/>
  <c r="H107" i="9"/>
  <c r="H81" i="9"/>
  <c r="H89" i="9"/>
  <c r="H106" i="9"/>
  <c r="H98" i="9"/>
  <c r="H80" i="9"/>
  <c r="H88" i="9"/>
  <c r="H97" i="9"/>
  <c r="H105" i="9"/>
  <c r="H96" i="9"/>
  <c r="H104" i="9"/>
  <c r="N102" i="10"/>
  <c r="N93" i="10"/>
  <c r="N85" i="10"/>
  <c r="N105" i="10"/>
  <c r="N97" i="10"/>
  <c r="N88" i="10"/>
  <c r="N80" i="10"/>
  <c r="N103" i="10"/>
  <c r="N95" i="10"/>
  <c r="N86" i="10"/>
  <c r="N106" i="10"/>
  <c r="N89" i="10"/>
  <c r="N104" i="10"/>
  <c r="N96" i="10"/>
  <c r="N87" i="10"/>
  <c r="N98" i="10"/>
  <c r="N108" i="10"/>
  <c r="N100" i="10"/>
  <c r="N91" i="10"/>
  <c r="N83" i="10"/>
  <c r="N109" i="10"/>
  <c r="N101" i="10"/>
  <c r="N92" i="10"/>
  <c r="F90" i="10"/>
  <c r="J95" i="10"/>
  <c r="N99" i="10"/>
  <c r="P104" i="10"/>
  <c r="P96" i="10"/>
  <c r="P87" i="10"/>
  <c r="P90" i="10"/>
  <c r="P105" i="10"/>
  <c r="P97" i="10"/>
  <c r="P88" i="10"/>
  <c r="P80" i="10"/>
  <c r="P100" i="10"/>
  <c r="P91" i="10"/>
  <c r="P106" i="10"/>
  <c r="P98" i="10"/>
  <c r="P89" i="10"/>
  <c r="P81" i="10"/>
  <c r="P99" i="10"/>
  <c r="P82" i="10"/>
  <c r="P107" i="10"/>
  <c r="P108" i="10"/>
  <c r="P102" i="10"/>
  <c r="P93" i="10"/>
  <c r="P85" i="10"/>
  <c r="P103" i="10"/>
  <c r="P95" i="10"/>
  <c r="N90" i="10"/>
  <c r="P101" i="10"/>
  <c r="F82" i="10"/>
  <c r="N82" i="10"/>
  <c r="F102" i="10"/>
  <c r="F93" i="10"/>
  <c r="F85" i="10"/>
  <c r="F103" i="10"/>
  <c r="F95" i="10"/>
  <c r="F86" i="10"/>
  <c r="F97" i="10"/>
  <c r="F98" i="10"/>
  <c r="F104" i="10"/>
  <c r="F96" i="10"/>
  <c r="F87" i="10"/>
  <c r="F88" i="10"/>
  <c r="F80" i="10"/>
  <c r="F106" i="10"/>
  <c r="F89" i="10"/>
  <c r="F105" i="10"/>
  <c r="F108" i="10"/>
  <c r="F100" i="10"/>
  <c r="F91" i="10"/>
  <c r="F83" i="10"/>
  <c r="F109" i="10"/>
  <c r="F92" i="10"/>
  <c r="F101" i="10"/>
  <c r="F81" i="10"/>
  <c r="J106" i="10"/>
  <c r="J98" i="10"/>
  <c r="J89" i="10"/>
  <c r="J81" i="10"/>
  <c r="J101" i="10"/>
  <c r="J93" i="10"/>
  <c r="J107" i="10"/>
  <c r="J99" i="10"/>
  <c r="J90" i="10"/>
  <c r="J82" i="10"/>
  <c r="J84" i="10"/>
  <c r="J102" i="10"/>
  <c r="J108" i="10"/>
  <c r="J100" i="10"/>
  <c r="J91" i="10"/>
  <c r="J83" i="10"/>
  <c r="J92" i="10"/>
  <c r="J109" i="10"/>
  <c r="J104" i="10"/>
  <c r="J96" i="10"/>
  <c r="J87" i="10"/>
  <c r="J105" i="10"/>
  <c r="J97" i="10"/>
  <c r="N84" i="10"/>
  <c r="J88" i="10"/>
  <c r="N81" i="10"/>
  <c r="F99" i="10"/>
  <c r="J103" i="10"/>
  <c r="N107" i="10"/>
  <c r="Q33" i="25" l="1"/>
  <c r="P33" i="25" s="1"/>
  <c r="Q27" i="25"/>
  <c r="P27" i="25" s="1"/>
  <c r="Q36" i="25"/>
  <c r="P36" i="25" s="1"/>
  <c r="Q19" i="25"/>
  <c r="P19" i="25" s="1"/>
  <c r="Q10" i="25"/>
  <c r="P10" i="25" s="1"/>
  <c r="Q34" i="25"/>
  <c r="P34" i="25" s="1"/>
  <c r="Q18" i="25"/>
  <c r="P18" i="25" s="1"/>
  <c r="Q16" i="25"/>
  <c r="P16" i="25" s="1"/>
  <c r="Q24" i="25"/>
  <c r="P24" i="25" s="1"/>
  <c r="Q12" i="25"/>
  <c r="P12" i="25" s="1"/>
  <c r="Q35" i="25"/>
  <c r="P35" i="25" s="1"/>
  <c r="Q28" i="25"/>
  <c r="P28" i="25" s="1"/>
  <c r="Q26" i="25"/>
  <c r="P26" i="25" s="1"/>
  <c r="Q11" i="25"/>
  <c r="P11" i="25" s="1"/>
  <c r="Q31" i="25"/>
  <c r="P31" i="25" s="1"/>
  <c r="Q14" i="25"/>
  <c r="P14" i="25" s="1"/>
  <c r="Q32" i="25"/>
  <c r="P32" i="25" s="1"/>
  <c r="Q15" i="25"/>
  <c r="P15" i="25" s="1"/>
  <c r="Q13" i="25"/>
  <c r="P13" i="25" s="1"/>
  <c r="Q22" i="25"/>
  <c r="P22" i="25" s="1"/>
  <c r="Q25" i="25"/>
  <c r="P25" i="25" s="1"/>
  <c r="Q20" i="25"/>
  <c r="P20" i="25" s="1"/>
  <c r="Q21" i="25"/>
  <c r="P21" i="25" s="1"/>
  <c r="Q30" i="25"/>
  <c r="P30" i="25" s="1"/>
  <c r="Q17" i="25"/>
  <c r="P17" i="25" s="1"/>
  <c r="Q23" i="25"/>
  <c r="P23" i="25" s="1"/>
  <c r="Q29" i="25"/>
  <c r="P29" i="25" s="1"/>
  <c r="Q37" i="25"/>
  <c r="P37" i="25" s="1"/>
  <c r="C6" i="23"/>
  <c r="P37" i="23"/>
  <c r="N37" i="23"/>
  <c r="J37" i="23"/>
  <c r="H37" i="23"/>
  <c r="H39" i="23" s="1"/>
  <c r="F37" i="23"/>
  <c r="F39" i="23" s="1"/>
  <c r="L37" i="23"/>
  <c r="O4" i="23"/>
  <c r="J39" i="23" l="1"/>
  <c r="L39" i="23"/>
  <c r="P39" i="23"/>
  <c r="N39" i="23"/>
  <c r="D37" i="23"/>
  <c r="D39" i="23" s="1"/>
  <c r="E12" i="13"/>
  <c r="E13" i="13"/>
  <c r="G13" i="13" s="1"/>
  <c r="I13" i="13" s="1"/>
  <c r="K13" i="13" s="1"/>
  <c r="M13" i="13" s="1"/>
  <c r="O13" i="13" s="1"/>
  <c r="E14" i="13"/>
  <c r="E15" i="13"/>
  <c r="G15" i="13" s="1"/>
  <c r="I15" i="13" s="1"/>
  <c r="K15" i="13" s="1"/>
  <c r="M15" i="13" s="1"/>
  <c r="O15" i="13" s="1"/>
  <c r="E17" i="13"/>
  <c r="G17" i="13" s="1"/>
  <c r="I17" i="13" s="1"/>
  <c r="K17" i="13" s="1"/>
  <c r="M17" i="13" s="1"/>
  <c r="O17" i="13" s="1"/>
  <c r="E18" i="13"/>
  <c r="G18" i="13" s="1"/>
  <c r="I18" i="13" s="1"/>
  <c r="K18" i="13" s="1"/>
  <c r="M18" i="13" s="1"/>
  <c r="O18" i="13" s="1"/>
  <c r="E19" i="13"/>
  <c r="G19" i="13" s="1"/>
  <c r="I19" i="13" s="1"/>
  <c r="K19" i="13" s="1"/>
  <c r="M19" i="13" s="1"/>
  <c r="O19" i="13" s="1"/>
  <c r="E11" i="13"/>
  <c r="G11" i="13" s="1"/>
  <c r="I11" i="13" s="1"/>
  <c r="K11" i="13" s="1"/>
  <c r="M11" i="13" s="1"/>
  <c r="O11" i="13" s="1"/>
  <c r="P37" i="17"/>
  <c r="C6" i="17"/>
  <c r="O4" i="17"/>
  <c r="P37" i="16"/>
  <c r="C6" i="16"/>
  <c r="O4" i="16"/>
  <c r="P37" i="15"/>
  <c r="C6" i="15"/>
  <c r="O4" i="15"/>
  <c r="F19" i="13"/>
  <c r="H19" i="13"/>
  <c r="J19" i="13"/>
  <c r="L19" i="13"/>
  <c r="N19" i="13"/>
  <c r="P19" i="13"/>
  <c r="D4" i="3"/>
  <c r="L35" i="13"/>
  <c r="K35" i="13"/>
  <c r="H35" i="13"/>
  <c r="G35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P18" i="13"/>
  <c r="P15" i="13"/>
  <c r="P14" i="13"/>
  <c r="P13" i="13"/>
  <c r="P12" i="13"/>
  <c r="P11" i="13"/>
  <c r="N18" i="13"/>
  <c r="N15" i="13"/>
  <c r="N14" i="13"/>
  <c r="N13" i="13"/>
  <c r="N12" i="13"/>
  <c r="N11" i="13"/>
  <c r="L18" i="13"/>
  <c r="L15" i="13"/>
  <c r="L14" i="13"/>
  <c r="L13" i="13"/>
  <c r="L12" i="13"/>
  <c r="L11" i="13"/>
  <c r="J18" i="13"/>
  <c r="J15" i="13"/>
  <c r="J14" i="13"/>
  <c r="J13" i="13"/>
  <c r="J12" i="13"/>
  <c r="J11" i="13"/>
  <c r="H18" i="13"/>
  <c r="H15" i="13"/>
  <c r="H14" i="13"/>
  <c r="H13" i="13"/>
  <c r="H12" i="13"/>
  <c r="H11" i="13"/>
  <c r="F12" i="13"/>
  <c r="F13" i="13"/>
  <c r="F14" i="13"/>
  <c r="F15" i="13"/>
  <c r="F18" i="13"/>
  <c r="F11" i="13"/>
  <c r="P29" i="5"/>
  <c r="N29" i="5"/>
  <c r="N23" i="5"/>
  <c r="J23" i="5"/>
  <c r="J17" i="5"/>
  <c r="F23" i="5"/>
  <c r="D23" i="5"/>
  <c r="D17" i="5"/>
  <c r="C6" i="5"/>
  <c r="L29" i="5" s="1"/>
  <c r="C6" i="10"/>
  <c r="D38" i="13"/>
  <c r="O4" i="13"/>
  <c r="P35" i="12"/>
  <c r="O55" i="12" s="1" a="1"/>
  <c r="O55" i="12" s="1"/>
  <c r="N35" i="12"/>
  <c r="M55" i="12" s="1" a="1"/>
  <c r="M55" i="12" s="1"/>
  <c r="L35" i="12"/>
  <c r="K55" i="12" s="1" a="1"/>
  <c r="K55" i="12" s="1"/>
  <c r="J35" i="12"/>
  <c r="I55" i="12" s="1" a="1"/>
  <c r="I55" i="12" s="1"/>
  <c r="H35" i="12"/>
  <c r="G55" i="12" s="1" a="1"/>
  <c r="G55" i="12" s="1"/>
  <c r="F35" i="12"/>
  <c r="E55" i="12" s="1" a="1"/>
  <c r="E55" i="12" s="1"/>
  <c r="D35" i="12"/>
  <c r="C6" i="12"/>
  <c r="O4" i="12"/>
  <c r="C6" i="11"/>
  <c r="L17" i="11" s="1"/>
  <c r="O4" i="11"/>
  <c r="P37" i="10"/>
  <c r="N37" i="10"/>
  <c r="J37" i="10"/>
  <c r="F37" i="10"/>
  <c r="O4" i="10"/>
  <c r="C6" i="9"/>
  <c r="D17" i="9" s="1"/>
  <c r="C55" i="9" s="1" a="1"/>
  <c r="C55" i="9" s="1"/>
  <c r="O4" i="9"/>
  <c r="P37" i="8"/>
  <c r="N37" i="8"/>
  <c r="L37" i="8"/>
  <c r="J37" i="8"/>
  <c r="H37" i="8"/>
  <c r="F37" i="8"/>
  <c r="C6" i="8"/>
  <c r="D37" i="8" s="1"/>
  <c r="O4" i="8"/>
  <c r="P37" i="7"/>
  <c r="N37" i="7"/>
  <c r="L37" i="7"/>
  <c r="J37" i="7"/>
  <c r="H37" i="7"/>
  <c r="F37" i="7"/>
  <c r="D37" i="7"/>
  <c r="C6" i="7"/>
  <c r="O4" i="7"/>
  <c r="P37" i="6"/>
  <c r="N37" i="6"/>
  <c r="L37" i="6"/>
  <c r="J37" i="6"/>
  <c r="H37" i="6"/>
  <c r="F37" i="6"/>
  <c r="D37" i="6"/>
  <c r="C6" i="6"/>
  <c r="O4" i="6"/>
  <c r="C6" i="1"/>
  <c r="O4" i="5"/>
  <c r="P86" i="12" l="1"/>
  <c r="O16" i="25" s="1"/>
  <c r="N16" i="25" s="1"/>
  <c r="P107" i="12"/>
  <c r="O36" i="25" s="1"/>
  <c r="N36" i="25" s="1"/>
  <c r="P81" i="12"/>
  <c r="O11" i="25" s="1"/>
  <c r="N11" i="25" s="1"/>
  <c r="P87" i="12"/>
  <c r="O17" i="25" s="1"/>
  <c r="N17" i="25" s="1"/>
  <c r="P108" i="12"/>
  <c r="O37" i="25" s="1"/>
  <c r="N37" i="25" s="1"/>
  <c r="P93" i="12"/>
  <c r="O23" i="25" s="1"/>
  <c r="N23" i="25" s="1"/>
  <c r="P100" i="12"/>
  <c r="O30" i="25" s="1"/>
  <c r="N30" i="25" s="1"/>
  <c r="P106" i="12"/>
  <c r="O35" i="25" s="1"/>
  <c r="N35" i="25" s="1"/>
  <c r="P95" i="12"/>
  <c r="O25" i="25" s="1"/>
  <c r="N25" i="25" s="1"/>
  <c r="P85" i="12"/>
  <c r="O15" i="25" s="1"/>
  <c r="N15" i="25" s="1"/>
  <c r="P84" i="12"/>
  <c r="O14" i="25" s="1"/>
  <c r="N14" i="25" s="1"/>
  <c r="P97" i="12"/>
  <c r="O27" i="25" s="1"/>
  <c r="N27" i="25" s="1"/>
  <c r="P105" i="12"/>
  <c r="O34" i="25" s="1"/>
  <c r="N34" i="25" s="1"/>
  <c r="P96" i="12"/>
  <c r="O26" i="25" s="1"/>
  <c r="N26" i="25" s="1"/>
  <c r="P102" i="12"/>
  <c r="P88" i="12"/>
  <c r="O18" i="25" s="1"/>
  <c r="N18" i="25" s="1"/>
  <c r="P90" i="12"/>
  <c r="O20" i="25" s="1"/>
  <c r="N20" i="25" s="1"/>
  <c r="P103" i="12"/>
  <c r="O32" i="25" s="1"/>
  <c r="N32" i="25" s="1"/>
  <c r="P104" i="12"/>
  <c r="O33" i="25" s="1"/>
  <c r="N33" i="25" s="1"/>
  <c r="P83" i="12"/>
  <c r="O13" i="25" s="1"/>
  <c r="N13" i="25" s="1"/>
  <c r="P92" i="12"/>
  <c r="O22" i="25" s="1"/>
  <c r="N22" i="25" s="1"/>
  <c r="P101" i="12"/>
  <c r="O31" i="25" s="1"/>
  <c r="N31" i="25" s="1"/>
  <c r="P89" i="12"/>
  <c r="O19" i="25" s="1"/>
  <c r="N19" i="25" s="1"/>
  <c r="P99" i="12"/>
  <c r="O29" i="25" s="1"/>
  <c r="N29" i="25" s="1"/>
  <c r="P94" i="12"/>
  <c r="O24" i="25" s="1"/>
  <c r="N24" i="25" s="1"/>
  <c r="P80" i="12"/>
  <c r="O10" i="25" s="1"/>
  <c r="N10" i="25" s="1"/>
  <c r="P82" i="12"/>
  <c r="O12" i="25" s="1"/>
  <c r="N12" i="25" s="1"/>
  <c r="P91" i="12"/>
  <c r="O21" i="25" s="1"/>
  <c r="N21" i="25" s="1"/>
  <c r="P98" i="12"/>
  <c r="O28" i="25" s="1"/>
  <c r="N28" i="25" s="1"/>
  <c r="N82" i="12"/>
  <c r="M12" i="25" s="1"/>
  <c r="N83" i="12"/>
  <c r="M13" i="25" s="1"/>
  <c r="N84" i="12"/>
  <c r="M14" i="25" s="1"/>
  <c r="N104" i="12"/>
  <c r="M33" i="25" s="1"/>
  <c r="N90" i="12"/>
  <c r="M20" i="25" s="1"/>
  <c r="N107" i="12"/>
  <c r="M36" i="25" s="1"/>
  <c r="N105" i="12"/>
  <c r="M34" i="25" s="1"/>
  <c r="N81" i="12"/>
  <c r="M11" i="25" s="1"/>
  <c r="N99" i="12"/>
  <c r="M29" i="25" s="1"/>
  <c r="N98" i="12"/>
  <c r="M28" i="25" s="1"/>
  <c r="N89" i="12"/>
  <c r="M19" i="25" s="1"/>
  <c r="N94" i="12"/>
  <c r="M24" i="25" s="1"/>
  <c r="N103" i="12"/>
  <c r="M32" i="25" s="1"/>
  <c r="N95" i="12"/>
  <c r="M25" i="25" s="1"/>
  <c r="N86" i="12"/>
  <c r="M16" i="25" s="1"/>
  <c r="N97" i="12"/>
  <c r="M27" i="25" s="1"/>
  <c r="N91" i="12"/>
  <c r="M21" i="25" s="1"/>
  <c r="N108" i="12"/>
  <c r="M37" i="25" s="1"/>
  <c r="N87" i="12"/>
  <c r="M17" i="25" s="1"/>
  <c r="N92" i="12"/>
  <c r="M22" i="25" s="1"/>
  <c r="N100" i="12"/>
  <c r="M30" i="25" s="1"/>
  <c r="N106" i="12"/>
  <c r="M35" i="25" s="1"/>
  <c r="N96" i="12"/>
  <c r="M26" i="25" s="1"/>
  <c r="N101" i="12"/>
  <c r="M31" i="25" s="1"/>
  <c r="N88" i="12"/>
  <c r="M18" i="25" s="1"/>
  <c r="N93" i="12"/>
  <c r="M23" i="25" s="1"/>
  <c r="N102" i="12"/>
  <c r="N80" i="12"/>
  <c r="M10" i="25" s="1"/>
  <c r="N85" i="12"/>
  <c r="M15" i="25" s="1"/>
  <c r="L89" i="12"/>
  <c r="K19" i="25" s="1"/>
  <c r="J19" i="25" s="1"/>
  <c r="L108" i="12"/>
  <c r="K37" i="25" s="1"/>
  <c r="J37" i="25" s="1"/>
  <c r="L93" i="12"/>
  <c r="K23" i="25" s="1"/>
  <c r="J23" i="25" s="1"/>
  <c r="L102" i="12"/>
  <c r="L104" i="12"/>
  <c r="K33" i="25" s="1"/>
  <c r="J33" i="25" s="1"/>
  <c r="L99" i="12"/>
  <c r="K29" i="25" s="1"/>
  <c r="J29" i="25" s="1"/>
  <c r="L96" i="12"/>
  <c r="K26" i="25" s="1"/>
  <c r="J26" i="25" s="1"/>
  <c r="L100" i="12"/>
  <c r="K30" i="25" s="1"/>
  <c r="J30" i="25" s="1"/>
  <c r="L85" i="12"/>
  <c r="K15" i="25" s="1"/>
  <c r="J15" i="25" s="1"/>
  <c r="L91" i="12"/>
  <c r="K21" i="25" s="1"/>
  <c r="J21" i="25" s="1"/>
  <c r="L80" i="12"/>
  <c r="K10" i="25" s="1"/>
  <c r="J10" i="25" s="1"/>
  <c r="L84" i="12"/>
  <c r="K14" i="25" s="1"/>
  <c r="J14" i="25" s="1"/>
  <c r="L103" i="12"/>
  <c r="K32" i="25" s="1"/>
  <c r="J32" i="25" s="1"/>
  <c r="L105" i="12"/>
  <c r="K34" i="25" s="1"/>
  <c r="J34" i="25" s="1"/>
  <c r="L94" i="12"/>
  <c r="K24" i="25" s="1"/>
  <c r="J24" i="25" s="1"/>
  <c r="L83" i="12"/>
  <c r="K13" i="25" s="1"/>
  <c r="J13" i="25" s="1"/>
  <c r="L81" i="12"/>
  <c r="K11" i="25" s="1"/>
  <c r="J11" i="25" s="1"/>
  <c r="L82" i="12"/>
  <c r="K12" i="25" s="1"/>
  <c r="J12" i="25" s="1"/>
  <c r="L101" i="12"/>
  <c r="K31" i="25" s="1"/>
  <c r="J31" i="25" s="1"/>
  <c r="L97" i="12"/>
  <c r="K27" i="25" s="1"/>
  <c r="J27" i="25" s="1"/>
  <c r="L86" i="12"/>
  <c r="K16" i="25" s="1"/>
  <c r="J16" i="25" s="1"/>
  <c r="L87" i="12"/>
  <c r="K17" i="25" s="1"/>
  <c r="J17" i="25" s="1"/>
  <c r="L90" i="12"/>
  <c r="K20" i="25" s="1"/>
  <c r="J20" i="25" s="1"/>
  <c r="L95" i="12"/>
  <c r="K25" i="25" s="1"/>
  <c r="J25" i="25" s="1"/>
  <c r="L107" i="12"/>
  <c r="K36" i="25" s="1"/>
  <c r="J36" i="25" s="1"/>
  <c r="L92" i="12"/>
  <c r="K22" i="25" s="1"/>
  <c r="J22" i="25" s="1"/>
  <c r="L106" i="12"/>
  <c r="K35" i="25" s="1"/>
  <c r="J35" i="25" s="1"/>
  <c r="L98" i="12"/>
  <c r="K28" i="25" s="1"/>
  <c r="J28" i="25" s="1"/>
  <c r="L88" i="12"/>
  <c r="K18" i="25" s="1"/>
  <c r="J18" i="25" s="1"/>
  <c r="J98" i="12"/>
  <c r="I28" i="25" s="1"/>
  <c r="J91" i="12"/>
  <c r="I21" i="25" s="1"/>
  <c r="J97" i="12"/>
  <c r="I27" i="25" s="1"/>
  <c r="J94" i="12"/>
  <c r="I24" i="25" s="1"/>
  <c r="J101" i="12"/>
  <c r="I31" i="25" s="1"/>
  <c r="J86" i="12"/>
  <c r="I16" i="25" s="1"/>
  <c r="J103" i="12"/>
  <c r="I32" i="25" s="1"/>
  <c r="J83" i="12"/>
  <c r="I13" i="25" s="1"/>
  <c r="J89" i="12"/>
  <c r="I19" i="25" s="1"/>
  <c r="J99" i="12"/>
  <c r="I29" i="25" s="1"/>
  <c r="J92" i="12"/>
  <c r="I22" i="25" s="1"/>
  <c r="J84" i="12"/>
  <c r="I14" i="25" s="1"/>
  <c r="J95" i="12"/>
  <c r="I25" i="25" s="1"/>
  <c r="J107" i="12"/>
  <c r="I36" i="25" s="1"/>
  <c r="J81" i="12"/>
  <c r="I11" i="25" s="1"/>
  <c r="J90" i="12"/>
  <c r="I20" i="25" s="1"/>
  <c r="J80" i="12"/>
  <c r="I10" i="25" s="1"/>
  <c r="J85" i="12"/>
  <c r="I15" i="25" s="1"/>
  <c r="J104" i="12"/>
  <c r="I33" i="25" s="1"/>
  <c r="J96" i="12"/>
  <c r="I26" i="25" s="1"/>
  <c r="J105" i="12"/>
  <c r="I34" i="25" s="1"/>
  <c r="J102" i="12"/>
  <c r="J108" i="12"/>
  <c r="I37" i="25" s="1"/>
  <c r="J87" i="12"/>
  <c r="I17" i="25" s="1"/>
  <c r="J100" i="12"/>
  <c r="I30" i="25" s="1"/>
  <c r="J93" i="12"/>
  <c r="I23" i="25" s="1"/>
  <c r="J88" i="12"/>
  <c r="I18" i="25" s="1"/>
  <c r="J82" i="12"/>
  <c r="I12" i="25" s="1"/>
  <c r="J106" i="12"/>
  <c r="I35" i="25" s="1"/>
  <c r="H83" i="12"/>
  <c r="G13" i="25" s="1"/>
  <c r="F13" i="25" s="1"/>
  <c r="H99" i="12"/>
  <c r="G29" i="25" s="1"/>
  <c r="F29" i="25" s="1"/>
  <c r="H92" i="12"/>
  <c r="G22" i="25" s="1"/>
  <c r="F22" i="25" s="1"/>
  <c r="H86" i="12"/>
  <c r="G16" i="25" s="1"/>
  <c r="F16" i="25" s="1"/>
  <c r="H84" i="12"/>
  <c r="G14" i="25" s="1"/>
  <c r="F14" i="25" s="1"/>
  <c r="H91" i="12"/>
  <c r="G21" i="25" s="1"/>
  <c r="F21" i="25" s="1"/>
  <c r="H85" i="12"/>
  <c r="G15" i="25" s="1"/>
  <c r="F15" i="25" s="1"/>
  <c r="H80" i="12"/>
  <c r="G10" i="25" s="1"/>
  <c r="F10" i="25" s="1"/>
  <c r="H106" i="12"/>
  <c r="G35" i="25" s="1"/>
  <c r="F35" i="25" s="1"/>
  <c r="H96" i="12"/>
  <c r="G26" i="25" s="1"/>
  <c r="F26" i="25" s="1"/>
  <c r="H102" i="12"/>
  <c r="H89" i="12"/>
  <c r="G19" i="25" s="1"/>
  <c r="F19" i="25" s="1"/>
  <c r="H108" i="12"/>
  <c r="G37" i="25" s="1"/>
  <c r="F37" i="25" s="1"/>
  <c r="H95" i="12"/>
  <c r="G25" i="25" s="1"/>
  <c r="F25" i="25" s="1"/>
  <c r="H103" i="12"/>
  <c r="G32" i="25" s="1"/>
  <c r="F32" i="25" s="1"/>
  <c r="H81" i="12"/>
  <c r="G11" i="25" s="1"/>
  <c r="F11" i="25" s="1"/>
  <c r="H105" i="12"/>
  <c r="G34" i="25" s="1"/>
  <c r="F34" i="25" s="1"/>
  <c r="H98" i="12"/>
  <c r="G28" i="25" s="1"/>
  <c r="F28" i="25" s="1"/>
  <c r="H97" i="12"/>
  <c r="G27" i="25" s="1"/>
  <c r="F27" i="25" s="1"/>
  <c r="H87" i="12"/>
  <c r="G17" i="25" s="1"/>
  <c r="F17" i="25" s="1"/>
  <c r="H104" i="12"/>
  <c r="G33" i="25" s="1"/>
  <c r="F33" i="25" s="1"/>
  <c r="H90" i="12"/>
  <c r="G20" i="25" s="1"/>
  <c r="F20" i="25" s="1"/>
  <c r="H93" i="12"/>
  <c r="G23" i="25" s="1"/>
  <c r="F23" i="25" s="1"/>
  <c r="H94" i="12"/>
  <c r="G24" i="25" s="1"/>
  <c r="F24" i="25" s="1"/>
  <c r="H101" i="12"/>
  <c r="G31" i="25" s="1"/>
  <c r="F31" i="25" s="1"/>
  <c r="H82" i="12"/>
  <c r="G12" i="25" s="1"/>
  <c r="F12" i="25" s="1"/>
  <c r="H88" i="12"/>
  <c r="G18" i="25" s="1"/>
  <c r="F18" i="25" s="1"/>
  <c r="H107" i="12"/>
  <c r="G36" i="25" s="1"/>
  <c r="F36" i="25" s="1"/>
  <c r="H100" i="12"/>
  <c r="G30" i="25" s="1"/>
  <c r="F30" i="25" s="1"/>
  <c r="F81" i="12"/>
  <c r="E11" i="25" s="1"/>
  <c r="B11" i="25" s="1"/>
  <c r="F90" i="12"/>
  <c r="E20" i="25" s="1"/>
  <c r="B20" i="25" s="1"/>
  <c r="F83" i="12"/>
  <c r="E13" i="25" s="1"/>
  <c r="B13" i="25" s="1"/>
  <c r="F82" i="12"/>
  <c r="E12" i="25" s="1"/>
  <c r="B12" i="25" s="1"/>
  <c r="F89" i="12"/>
  <c r="E19" i="25" s="1"/>
  <c r="B19" i="25" s="1"/>
  <c r="F91" i="12"/>
  <c r="E21" i="25" s="1"/>
  <c r="B21" i="25" s="1"/>
  <c r="F100" i="12"/>
  <c r="E30" i="25" s="1"/>
  <c r="B30" i="25" s="1"/>
  <c r="F103" i="12"/>
  <c r="E32" i="25" s="1"/>
  <c r="B32" i="25" s="1"/>
  <c r="F106" i="12"/>
  <c r="E35" i="25" s="1"/>
  <c r="B35" i="25" s="1"/>
  <c r="F99" i="12"/>
  <c r="E29" i="25" s="1"/>
  <c r="B29" i="25" s="1"/>
  <c r="F97" i="12"/>
  <c r="E27" i="25" s="1"/>
  <c r="B27" i="25" s="1"/>
  <c r="F95" i="12"/>
  <c r="E25" i="25" s="1"/>
  <c r="B25" i="25" s="1"/>
  <c r="F84" i="12"/>
  <c r="E14" i="25" s="1"/>
  <c r="B14" i="25" s="1"/>
  <c r="F102" i="12"/>
  <c r="F87" i="12"/>
  <c r="E17" i="25" s="1"/>
  <c r="B17" i="25" s="1"/>
  <c r="F92" i="12"/>
  <c r="E22" i="25" s="1"/>
  <c r="B22" i="25" s="1"/>
  <c r="F85" i="12"/>
  <c r="E15" i="25" s="1"/>
  <c r="B15" i="25" s="1"/>
  <c r="F107" i="12"/>
  <c r="E36" i="25" s="1"/>
  <c r="B36" i="25" s="1"/>
  <c r="F101" i="12"/>
  <c r="E31" i="25" s="1"/>
  <c r="B31" i="25" s="1"/>
  <c r="F105" i="12"/>
  <c r="E34" i="25" s="1"/>
  <c r="B34" i="25" s="1"/>
  <c r="F104" i="12"/>
  <c r="E33" i="25" s="1"/>
  <c r="B33" i="25" s="1"/>
  <c r="F80" i="12"/>
  <c r="E10" i="25" s="1"/>
  <c r="B10" i="25" s="1"/>
  <c r="F108" i="12"/>
  <c r="F86" i="12"/>
  <c r="E16" i="25" s="1"/>
  <c r="B16" i="25" s="1"/>
  <c r="F96" i="12"/>
  <c r="E26" i="25" s="1"/>
  <c r="B26" i="25" s="1"/>
  <c r="F93" i="12"/>
  <c r="E23" i="25" s="1"/>
  <c r="B23" i="25" s="1"/>
  <c r="F98" i="12"/>
  <c r="E28" i="25" s="1"/>
  <c r="B28" i="25" s="1"/>
  <c r="F88" i="12"/>
  <c r="E18" i="25" s="1"/>
  <c r="B18" i="25" s="1"/>
  <c r="F94" i="12"/>
  <c r="E24" i="25" s="1"/>
  <c r="B24" i="25" s="1"/>
  <c r="H29" i="5"/>
  <c r="L17" i="5"/>
  <c r="D29" i="5"/>
  <c r="D37" i="5" s="1"/>
  <c r="D39" i="5" s="1"/>
  <c r="P17" i="5"/>
  <c r="P37" i="5" s="1"/>
  <c r="P39" i="5" s="1"/>
  <c r="D108" i="9"/>
  <c r="D85" i="9"/>
  <c r="D89" i="9"/>
  <c r="D106" i="9"/>
  <c r="D109" i="9"/>
  <c r="D95" i="9"/>
  <c r="D88" i="9"/>
  <c r="D100" i="9"/>
  <c r="D93" i="9"/>
  <c r="D82" i="9"/>
  <c r="D98" i="9"/>
  <c r="D99" i="9"/>
  <c r="D86" i="9"/>
  <c r="D97" i="9"/>
  <c r="D90" i="9"/>
  <c r="D91" i="9"/>
  <c r="D103" i="9"/>
  <c r="D83" i="9"/>
  <c r="D107" i="9"/>
  <c r="D105" i="9"/>
  <c r="D101" i="9"/>
  <c r="D92" i="9"/>
  <c r="D104" i="9"/>
  <c r="D84" i="9"/>
  <c r="D96" i="9"/>
  <c r="D80" i="9"/>
  <c r="D102" i="9"/>
  <c r="D87" i="9"/>
  <c r="D81" i="9"/>
  <c r="E52" i="13" a="1"/>
  <c r="E52" i="13" s="1"/>
  <c r="F94" i="13" s="1"/>
  <c r="G12" i="13"/>
  <c r="H23" i="5"/>
  <c r="N17" i="5"/>
  <c r="F29" i="5"/>
  <c r="F37" i="5" s="1"/>
  <c r="F39" i="5" s="1"/>
  <c r="J29" i="5"/>
  <c r="J37" i="5" s="1"/>
  <c r="J39" i="5" s="1"/>
  <c r="P23" i="5"/>
  <c r="F17" i="5"/>
  <c r="L23" i="5"/>
  <c r="D37" i="9"/>
  <c r="H17" i="5"/>
  <c r="G14" i="13"/>
  <c r="I14" i="13" s="1"/>
  <c r="K14" i="13" s="1"/>
  <c r="M14" i="13" s="1"/>
  <c r="O14" i="13" s="1"/>
  <c r="L17" i="10"/>
  <c r="K55" i="10" s="1" a="1"/>
  <c r="K55" i="10" s="1"/>
  <c r="H17" i="10"/>
  <c r="G55" i="10" s="1" a="1"/>
  <c r="G55" i="10" s="1"/>
  <c r="D17" i="10"/>
  <c r="C55" i="10" s="1" a="1"/>
  <c r="C55" i="10" s="1"/>
  <c r="N17" i="9"/>
  <c r="M55" i="9" s="1" a="1"/>
  <c r="M55" i="9" s="1"/>
  <c r="L17" i="9"/>
  <c r="K55" i="9" s="1" a="1"/>
  <c r="K55" i="9" s="1"/>
  <c r="P17" i="9"/>
  <c r="O55" i="9" s="1" a="1"/>
  <c r="O55" i="9" s="1"/>
  <c r="F17" i="9"/>
  <c r="E55" i="9" s="1" a="1"/>
  <c r="E55" i="9" s="1"/>
  <c r="J17" i="9"/>
  <c r="I55" i="9" s="1" a="1"/>
  <c r="I55" i="9" s="1"/>
  <c r="L37" i="15"/>
  <c r="L39" i="15" s="1"/>
  <c r="J17" i="15"/>
  <c r="I55" i="15" s="1" a="1"/>
  <c r="I55" i="15" s="1"/>
  <c r="F17" i="15"/>
  <c r="E55" i="15" s="1" a="1"/>
  <c r="E55" i="15" s="1"/>
  <c r="N17" i="15"/>
  <c r="M55" i="15" s="1" a="1"/>
  <c r="M55" i="15" s="1"/>
  <c r="L37" i="16"/>
  <c r="L39" i="16" s="1"/>
  <c r="F17" i="16"/>
  <c r="E55" i="16" s="1" a="1"/>
  <c r="E55" i="16" s="1"/>
  <c r="J17" i="16"/>
  <c r="I55" i="16" s="1" a="1"/>
  <c r="I55" i="16" s="1"/>
  <c r="N17" i="16"/>
  <c r="M55" i="16" s="1" a="1"/>
  <c r="M55" i="16" s="1"/>
  <c r="L37" i="17"/>
  <c r="L39" i="17" s="1"/>
  <c r="N17" i="17"/>
  <c r="M55" i="17" s="1" a="1"/>
  <c r="M55" i="17" s="1"/>
  <c r="J17" i="17"/>
  <c r="I55" i="17" s="1" a="1"/>
  <c r="I55" i="17" s="1"/>
  <c r="F17" i="17"/>
  <c r="E55" i="17" s="1" a="1"/>
  <c r="E55" i="17" s="1"/>
  <c r="G41" i="23"/>
  <c r="M41" i="23" s="1"/>
  <c r="D39" i="6"/>
  <c r="N29" i="11"/>
  <c r="H17" i="11"/>
  <c r="P17" i="11"/>
  <c r="P29" i="11"/>
  <c r="J17" i="11"/>
  <c r="D29" i="11"/>
  <c r="F17" i="11"/>
  <c r="N17" i="11"/>
  <c r="H29" i="11"/>
  <c r="J29" i="11"/>
  <c r="L29" i="11"/>
  <c r="L37" i="11" s="1"/>
  <c r="L39" i="11" s="1"/>
  <c r="F29" i="11"/>
  <c r="D17" i="11"/>
  <c r="P39" i="17"/>
  <c r="P39" i="16"/>
  <c r="D37" i="17"/>
  <c r="H37" i="17"/>
  <c r="H39" i="17" s="1"/>
  <c r="D37" i="16"/>
  <c r="H37" i="16"/>
  <c r="H39" i="16" s="1"/>
  <c r="P39" i="15"/>
  <c r="D37" i="15"/>
  <c r="H37" i="15"/>
  <c r="H39" i="15" s="1"/>
  <c r="H38" i="13"/>
  <c r="L38" i="13"/>
  <c r="P38" i="13"/>
  <c r="N38" i="13"/>
  <c r="F38" i="13"/>
  <c r="J38" i="13"/>
  <c r="H37" i="5"/>
  <c r="H39" i="5" s="1"/>
  <c r="N37" i="5"/>
  <c r="N39" i="5" s="1"/>
  <c r="J39" i="10"/>
  <c r="F39" i="10"/>
  <c r="L37" i="12"/>
  <c r="N37" i="12"/>
  <c r="P37" i="12"/>
  <c r="F37" i="12"/>
  <c r="H37" i="12"/>
  <c r="J37" i="12"/>
  <c r="D39" i="9"/>
  <c r="H37" i="9"/>
  <c r="H39" i="9" s="1"/>
  <c r="G39" i="12"/>
  <c r="M39" i="12" s="1"/>
  <c r="H39" i="6"/>
  <c r="P39" i="10"/>
  <c r="N39" i="10"/>
  <c r="J39" i="7"/>
  <c r="N39" i="8"/>
  <c r="L39" i="7"/>
  <c r="H39" i="7"/>
  <c r="N39" i="7"/>
  <c r="P39" i="7"/>
  <c r="D39" i="7"/>
  <c r="F39" i="7"/>
  <c r="L39" i="8"/>
  <c r="P39" i="8"/>
  <c r="F39" i="8"/>
  <c r="D39" i="8"/>
  <c r="H39" i="8"/>
  <c r="J39" i="8"/>
  <c r="G41" i="8"/>
  <c r="M41" i="8" s="1"/>
  <c r="J39" i="6"/>
  <c r="F39" i="6"/>
  <c r="L39" i="6"/>
  <c r="N39" i="6"/>
  <c r="P39" i="6"/>
  <c r="G41" i="7"/>
  <c r="M41" i="7" s="1"/>
  <c r="G41" i="6"/>
  <c r="M41" i="6" s="1"/>
  <c r="D37" i="10" l="1"/>
  <c r="D39" i="10" s="1"/>
  <c r="C55" i="11" a="1"/>
  <c r="C55" i="11" s="1"/>
  <c r="D94" i="11" s="1"/>
  <c r="I55" i="11" a="1"/>
  <c r="I55" i="11" s="1"/>
  <c r="J94" i="11" s="1"/>
  <c r="F86" i="13"/>
  <c r="F95" i="13"/>
  <c r="F103" i="13"/>
  <c r="F99" i="13"/>
  <c r="F83" i="13"/>
  <c r="F80" i="13"/>
  <c r="F101" i="13"/>
  <c r="F87" i="13"/>
  <c r="F96" i="13"/>
  <c r="F104" i="13"/>
  <c r="F107" i="13"/>
  <c r="F91" i="13"/>
  <c r="F109" i="13"/>
  <c r="F102" i="13"/>
  <c r="F88" i="13"/>
  <c r="F97" i="13"/>
  <c r="F105" i="13"/>
  <c r="F82" i="13"/>
  <c r="F108" i="13"/>
  <c r="F92" i="13"/>
  <c r="F93" i="13"/>
  <c r="F81" i="13"/>
  <c r="F89" i="13"/>
  <c r="F98" i="13"/>
  <c r="F106" i="13"/>
  <c r="F90" i="13"/>
  <c r="F100" i="13"/>
  <c r="F84" i="13"/>
  <c r="F85" i="13"/>
  <c r="E55" i="11" a="1"/>
  <c r="E55" i="11" s="1"/>
  <c r="D82" i="10"/>
  <c r="D108" i="10"/>
  <c r="D84" i="10"/>
  <c r="D88" i="10"/>
  <c r="D105" i="10"/>
  <c r="D93" i="10"/>
  <c r="D103" i="10"/>
  <c r="D109" i="10"/>
  <c r="D97" i="10"/>
  <c r="D86" i="10"/>
  <c r="D100" i="10"/>
  <c r="D104" i="10"/>
  <c r="D90" i="10"/>
  <c r="D83" i="10"/>
  <c r="D80" i="10"/>
  <c r="D89" i="10"/>
  <c r="D95" i="10"/>
  <c r="D101" i="10"/>
  <c r="D91" i="10"/>
  <c r="D102" i="10"/>
  <c r="D106" i="10"/>
  <c r="D98" i="10"/>
  <c r="D85" i="10"/>
  <c r="D87" i="10"/>
  <c r="D92" i="10"/>
  <c r="D96" i="10"/>
  <c r="D99" i="10"/>
  <c r="D81" i="10"/>
  <c r="D107" i="10"/>
  <c r="H83" i="10"/>
  <c r="H84" i="10"/>
  <c r="H100" i="10"/>
  <c r="H82" i="10"/>
  <c r="H93" i="10"/>
  <c r="H86" i="10"/>
  <c r="H106" i="10"/>
  <c r="H89" i="10"/>
  <c r="H88" i="10"/>
  <c r="H80" i="10"/>
  <c r="H92" i="10"/>
  <c r="H91" i="10"/>
  <c r="H85" i="10"/>
  <c r="H97" i="10"/>
  <c r="H109" i="10"/>
  <c r="H99" i="10"/>
  <c r="H105" i="10"/>
  <c r="H98" i="10"/>
  <c r="H103" i="10"/>
  <c r="H95" i="10"/>
  <c r="H101" i="10"/>
  <c r="H108" i="10"/>
  <c r="H96" i="10"/>
  <c r="H87" i="10"/>
  <c r="H90" i="10"/>
  <c r="H102" i="10"/>
  <c r="H81" i="10"/>
  <c r="H104" i="10"/>
  <c r="H107" i="10"/>
  <c r="L91" i="10"/>
  <c r="L103" i="10"/>
  <c r="L89" i="10"/>
  <c r="L88" i="10"/>
  <c r="L93" i="10"/>
  <c r="L109" i="10"/>
  <c r="L105" i="10"/>
  <c r="L80" i="10"/>
  <c r="L83" i="10"/>
  <c r="L86" i="10"/>
  <c r="L81" i="10"/>
  <c r="L97" i="10"/>
  <c r="L85" i="10"/>
  <c r="L95" i="10"/>
  <c r="L102" i="10"/>
  <c r="L107" i="10"/>
  <c r="L87" i="10"/>
  <c r="L99" i="10"/>
  <c r="L106" i="10"/>
  <c r="L96" i="10"/>
  <c r="L101" i="10"/>
  <c r="L108" i="10"/>
  <c r="L100" i="10"/>
  <c r="L84" i="10"/>
  <c r="L98" i="10"/>
  <c r="L82" i="10"/>
  <c r="L90" i="10"/>
  <c r="L104" i="10"/>
  <c r="L92" i="10"/>
  <c r="P85" i="9"/>
  <c r="P106" i="9"/>
  <c r="P84" i="9"/>
  <c r="P99" i="9"/>
  <c r="P88" i="9"/>
  <c r="P95" i="9"/>
  <c r="P92" i="9"/>
  <c r="P109" i="9"/>
  <c r="P93" i="9"/>
  <c r="P90" i="9"/>
  <c r="P107" i="9"/>
  <c r="P80" i="9"/>
  <c r="P97" i="9"/>
  <c r="P101" i="9"/>
  <c r="P98" i="9"/>
  <c r="P105" i="9"/>
  <c r="P83" i="9"/>
  <c r="P100" i="9"/>
  <c r="P81" i="9"/>
  <c r="P96" i="9"/>
  <c r="P103" i="9"/>
  <c r="P102" i="9"/>
  <c r="P82" i="9"/>
  <c r="P89" i="9"/>
  <c r="P91" i="9"/>
  <c r="P108" i="9"/>
  <c r="P87" i="9"/>
  <c r="P104" i="9"/>
  <c r="P86" i="9"/>
  <c r="J89" i="9"/>
  <c r="J100" i="9"/>
  <c r="J103" i="9"/>
  <c r="J81" i="9"/>
  <c r="J92" i="9"/>
  <c r="J96" i="9"/>
  <c r="J107" i="9"/>
  <c r="J109" i="9"/>
  <c r="J95" i="9"/>
  <c r="J105" i="9"/>
  <c r="J99" i="9"/>
  <c r="J101" i="9"/>
  <c r="J86" i="9"/>
  <c r="J97" i="9"/>
  <c r="J90" i="9"/>
  <c r="J82" i="9"/>
  <c r="J84" i="9"/>
  <c r="J87" i="9"/>
  <c r="J91" i="9"/>
  <c r="J102" i="9"/>
  <c r="J88" i="9"/>
  <c r="J106" i="9"/>
  <c r="J83" i="9"/>
  <c r="J93" i="9"/>
  <c r="J80" i="9"/>
  <c r="J98" i="9"/>
  <c r="J108" i="9"/>
  <c r="J85" i="9"/>
  <c r="J104" i="9"/>
  <c r="L92" i="9"/>
  <c r="L98" i="9"/>
  <c r="L88" i="9"/>
  <c r="L108" i="9"/>
  <c r="L85" i="9"/>
  <c r="L84" i="9"/>
  <c r="L82" i="9"/>
  <c r="L80" i="9"/>
  <c r="L83" i="9"/>
  <c r="L100" i="9"/>
  <c r="L87" i="9"/>
  <c r="L106" i="9"/>
  <c r="L93" i="9"/>
  <c r="L104" i="9"/>
  <c r="L89" i="9"/>
  <c r="L96" i="9"/>
  <c r="L102" i="9"/>
  <c r="L91" i="9"/>
  <c r="L103" i="9"/>
  <c r="L81" i="9"/>
  <c r="L107" i="9"/>
  <c r="L109" i="9"/>
  <c r="L95" i="9"/>
  <c r="L105" i="9"/>
  <c r="L99" i="9"/>
  <c r="L101" i="9"/>
  <c r="L86" i="9"/>
  <c r="L97" i="9"/>
  <c r="L90" i="9"/>
  <c r="F85" i="9"/>
  <c r="F83" i="9"/>
  <c r="F103" i="9"/>
  <c r="F106" i="9"/>
  <c r="F87" i="9"/>
  <c r="F91" i="9"/>
  <c r="F89" i="9"/>
  <c r="F96" i="9"/>
  <c r="F101" i="9"/>
  <c r="F100" i="9"/>
  <c r="F82" i="9"/>
  <c r="F99" i="9"/>
  <c r="F84" i="9"/>
  <c r="F80" i="9"/>
  <c r="F97" i="9"/>
  <c r="F86" i="9"/>
  <c r="F102" i="9"/>
  <c r="F92" i="9"/>
  <c r="F109" i="9"/>
  <c r="F108" i="9"/>
  <c r="F90" i="9"/>
  <c r="F107" i="9"/>
  <c r="F88" i="9"/>
  <c r="F105" i="9"/>
  <c r="F104" i="9"/>
  <c r="F95" i="9"/>
  <c r="F81" i="9"/>
  <c r="F98" i="9"/>
  <c r="F93" i="9"/>
  <c r="N85" i="9"/>
  <c r="N81" i="9"/>
  <c r="N98" i="9"/>
  <c r="N93" i="9"/>
  <c r="N101" i="9"/>
  <c r="N99" i="9"/>
  <c r="N103" i="9"/>
  <c r="N87" i="9"/>
  <c r="N102" i="9"/>
  <c r="N83" i="9"/>
  <c r="N82" i="9"/>
  <c r="N97" i="9"/>
  <c r="N86" i="9"/>
  <c r="N106" i="9"/>
  <c r="N84" i="9"/>
  <c r="N100" i="9"/>
  <c r="N89" i="9"/>
  <c r="N91" i="9"/>
  <c r="N80" i="9"/>
  <c r="N96" i="9"/>
  <c r="N92" i="9"/>
  <c r="N109" i="9"/>
  <c r="N108" i="9"/>
  <c r="N90" i="9"/>
  <c r="N107" i="9"/>
  <c r="N88" i="9"/>
  <c r="N105" i="9"/>
  <c r="N104" i="9"/>
  <c r="N95" i="9"/>
  <c r="F109" i="15"/>
  <c r="F84" i="15"/>
  <c r="F108" i="15"/>
  <c r="F96" i="15"/>
  <c r="F107" i="15"/>
  <c r="F102" i="15"/>
  <c r="F106" i="15"/>
  <c r="F91" i="15"/>
  <c r="F103" i="15"/>
  <c r="F87" i="15"/>
  <c r="F99" i="15"/>
  <c r="F86" i="15"/>
  <c r="F101" i="15"/>
  <c r="F95" i="15"/>
  <c r="F88" i="15"/>
  <c r="F100" i="15"/>
  <c r="F105" i="15"/>
  <c r="F93" i="15"/>
  <c r="F85" i="15"/>
  <c r="F97" i="15"/>
  <c r="F98" i="15"/>
  <c r="F80" i="15"/>
  <c r="F90" i="15"/>
  <c r="F89" i="15"/>
  <c r="F82" i="15"/>
  <c r="F104" i="15"/>
  <c r="F81" i="15"/>
  <c r="F83" i="15"/>
  <c r="F92" i="15"/>
  <c r="N91" i="15"/>
  <c r="N101" i="15"/>
  <c r="N109" i="15"/>
  <c r="N84" i="15"/>
  <c r="N92" i="15"/>
  <c r="N93" i="15"/>
  <c r="N86" i="15"/>
  <c r="N81" i="15"/>
  <c r="N96" i="15"/>
  <c r="N88" i="15"/>
  <c r="N106" i="15"/>
  <c r="N103" i="15"/>
  <c r="N85" i="15"/>
  <c r="N80" i="15"/>
  <c r="N107" i="15"/>
  <c r="N97" i="15"/>
  <c r="N100" i="15"/>
  <c r="N82" i="15"/>
  <c r="N105" i="15"/>
  <c r="N104" i="15"/>
  <c r="N99" i="15"/>
  <c r="N90" i="15"/>
  <c r="N98" i="15"/>
  <c r="N108" i="15"/>
  <c r="N102" i="15"/>
  <c r="N95" i="15"/>
  <c r="N89" i="15"/>
  <c r="N83" i="15"/>
  <c r="N87" i="15"/>
  <c r="J92" i="15"/>
  <c r="J108" i="15"/>
  <c r="J93" i="15"/>
  <c r="J80" i="15"/>
  <c r="J84" i="15"/>
  <c r="J100" i="15"/>
  <c r="J85" i="15"/>
  <c r="J95" i="15"/>
  <c r="J91" i="15"/>
  <c r="J103" i="15"/>
  <c r="J96" i="15"/>
  <c r="J83" i="15"/>
  <c r="J104" i="15"/>
  <c r="J106" i="15"/>
  <c r="J107" i="15"/>
  <c r="J101" i="15"/>
  <c r="J88" i="15"/>
  <c r="J98" i="15"/>
  <c r="J99" i="15"/>
  <c r="J86" i="15"/>
  <c r="J87" i="15"/>
  <c r="J89" i="15"/>
  <c r="J90" i="15"/>
  <c r="J109" i="15"/>
  <c r="J105" i="15"/>
  <c r="J81" i="15"/>
  <c r="J82" i="15"/>
  <c r="J102" i="15"/>
  <c r="J97" i="15"/>
  <c r="F100" i="11"/>
  <c r="D89" i="11"/>
  <c r="D88" i="11"/>
  <c r="D100" i="11"/>
  <c r="D84" i="11"/>
  <c r="D97" i="11"/>
  <c r="D98" i="11"/>
  <c r="D93" i="11"/>
  <c r="D90" i="11"/>
  <c r="D86" i="11"/>
  <c r="D91" i="11"/>
  <c r="D95" i="11"/>
  <c r="D106" i="11"/>
  <c r="D99" i="11"/>
  <c r="D96" i="11"/>
  <c r="D82" i="11"/>
  <c r="D83" i="11"/>
  <c r="D102" i="11"/>
  <c r="D107" i="11"/>
  <c r="D103" i="11"/>
  <c r="D101" i="11"/>
  <c r="D104" i="11"/>
  <c r="D87" i="11"/>
  <c r="D108" i="11"/>
  <c r="D92" i="11"/>
  <c r="D105" i="11"/>
  <c r="D80" i="11"/>
  <c r="D81" i="11"/>
  <c r="D85" i="11"/>
  <c r="M55" i="11" a="1"/>
  <c r="M55" i="11" s="1"/>
  <c r="N94" i="11" s="1"/>
  <c r="J90" i="11"/>
  <c r="J95" i="11"/>
  <c r="J84" i="11"/>
  <c r="J96" i="11"/>
  <c r="J100" i="11"/>
  <c r="J82" i="11"/>
  <c r="J104" i="11"/>
  <c r="J88" i="11"/>
  <c r="J91" i="11"/>
  <c r="J81" i="11"/>
  <c r="J101" i="11"/>
  <c r="J105" i="11"/>
  <c r="J80" i="11"/>
  <c r="J97" i="11"/>
  <c r="J85" i="11"/>
  <c r="J107" i="11"/>
  <c r="J83" i="11"/>
  <c r="J92" i="11"/>
  <c r="J106" i="11"/>
  <c r="J99" i="11"/>
  <c r="J93" i="11"/>
  <c r="J86" i="11"/>
  <c r="J102" i="11"/>
  <c r="O55" i="11" a="1"/>
  <c r="O55" i="11" s="1"/>
  <c r="G55" i="11" a="1"/>
  <c r="G55" i="11" s="1"/>
  <c r="H94" i="11" s="1"/>
  <c r="K55" i="11" a="1"/>
  <c r="K55" i="11" s="1"/>
  <c r="L94" i="11" s="1"/>
  <c r="F84" i="17"/>
  <c r="F109" i="17"/>
  <c r="F106" i="17"/>
  <c r="F99" i="17"/>
  <c r="F86" i="17"/>
  <c r="F104" i="17"/>
  <c r="F91" i="17"/>
  <c r="F103" i="17"/>
  <c r="F101" i="17"/>
  <c r="F98" i="17"/>
  <c r="F108" i="17"/>
  <c r="F95" i="17"/>
  <c r="F105" i="17"/>
  <c r="F89" i="17"/>
  <c r="F97" i="17"/>
  <c r="F80" i="17"/>
  <c r="F102" i="17"/>
  <c r="F96" i="17"/>
  <c r="F93" i="17"/>
  <c r="F87" i="17"/>
  <c r="F100" i="17"/>
  <c r="F92" i="17"/>
  <c r="F81" i="17"/>
  <c r="F82" i="17"/>
  <c r="F85" i="17"/>
  <c r="F90" i="17"/>
  <c r="F83" i="17"/>
  <c r="F107" i="17"/>
  <c r="F88" i="17"/>
  <c r="J106" i="17"/>
  <c r="J108" i="17"/>
  <c r="J92" i="17"/>
  <c r="J97" i="17"/>
  <c r="J99" i="17"/>
  <c r="J98" i="17"/>
  <c r="J100" i="17"/>
  <c r="J84" i="17"/>
  <c r="J103" i="17"/>
  <c r="J89" i="17"/>
  <c r="J91" i="17"/>
  <c r="J105" i="17"/>
  <c r="J95" i="17"/>
  <c r="J83" i="17"/>
  <c r="J96" i="17"/>
  <c r="J88" i="17"/>
  <c r="J90" i="17"/>
  <c r="J109" i="17"/>
  <c r="J85" i="17"/>
  <c r="J81" i="17"/>
  <c r="J80" i="17"/>
  <c r="J102" i="17"/>
  <c r="J93" i="17"/>
  <c r="J82" i="17"/>
  <c r="J101" i="17"/>
  <c r="J86" i="17"/>
  <c r="J104" i="17"/>
  <c r="J107" i="17"/>
  <c r="J87" i="17"/>
  <c r="N84" i="17"/>
  <c r="N86" i="17"/>
  <c r="N99" i="17"/>
  <c r="N82" i="17"/>
  <c r="N101" i="17"/>
  <c r="N103" i="17"/>
  <c r="N95" i="17"/>
  <c r="N107" i="17"/>
  <c r="N108" i="17"/>
  <c r="N100" i="17"/>
  <c r="N91" i="17"/>
  <c r="N83" i="17"/>
  <c r="N109" i="17"/>
  <c r="N92" i="17"/>
  <c r="N90" i="17"/>
  <c r="N105" i="17"/>
  <c r="N93" i="17"/>
  <c r="N81" i="17"/>
  <c r="N87" i="17"/>
  <c r="N96" i="17"/>
  <c r="N104" i="17"/>
  <c r="N106" i="17"/>
  <c r="N80" i="17"/>
  <c r="N88" i="17"/>
  <c r="N102" i="17"/>
  <c r="N89" i="17"/>
  <c r="N97" i="17"/>
  <c r="N98" i="17"/>
  <c r="N85" i="17"/>
  <c r="N91" i="16"/>
  <c r="L21" i="25" s="1"/>
  <c r="N106" i="16"/>
  <c r="L34" i="25" s="1"/>
  <c r="N108" i="16"/>
  <c r="L36" i="25" s="1"/>
  <c r="N83" i="16"/>
  <c r="L13" i="25" s="1"/>
  <c r="N103" i="16"/>
  <c r="N98" i="16"/>
  <c r="L27" i="25" s="1"/>
  <c r="N100" i="16"/>
  <c r="L29" i="25" s="1"/>
  <c r="N95" i="16"/>
  <c r="L24" i="25" s="1"/>
  <c r="N89" i="16"/>
  <c r="L19" i="25" s="1"/>
  <c r="N109" i="16"/>
  <c r="L37" i="25" s="1"/>
  <c r="N81" i="16"/>
  <c r="L11" i="25" s="1"/>
  <c r="N86" i="16"/>
  <c r="L16" i="25" s="1"/>
  <c r="N102" i="16"/>
  <c r="L31" i="25" s="1"/>
  <c r="N104" i="16"/>
  <c r="L32" i="25" s="1"/>
  <c r="N99" i="16"/>
  <c r="L28" i="25" s="1"/>
  <c r="N92" i="16"/>
  <c r="L22" i="25" s="1"/>
  <c r="N93" i="16"/>
  <c r="L23" i="25" s="1"/>
  <c r="N105" i="16"/>
  <c r="L33" i="25" s="1"/>
  <c r="N82" i="16"/>
  <c r="L12" i="25" s="1"/>
  <c r="N84" i="16"/>
  <c r="L14" i="25" s="1"/>
  <c r="N85" i="16"/>
  <c r="L15" i="25" s="1"/>
  <c r="N97" i="16"/>
  <c r="L26" i="25" s="1"/>
  <c r="N107" i="16"/>
  <c r="L35" i="25" s="1"/>
  <c r="N96" i="16"/>
  <c r="L25" i="25" s="1"/>
  <c r="N87" i="16"/>
  <c r="L17" i="25" s="1"/>
  <c r="N80" i="16"/>
  <c r="L10" i="25" s="1"/>
  <c r="N90" i="16"/>
  <c r="L20" i="25" s="1"/>
  <c r="N88" i="16"/>
  <c r="L18" i="25" s="1"/>
  <c r="N101" i="16"/>
  <c r="L30" i="25" s="1"/>
  <c r="J106" i="16"/>
  <c r="H34" i="25" s="1"/>
  <c r="J105" i="16"/>
  <c r="H33" i="25" s="1"/>
  <c r="J93" i="16"/>
  <c r="H23" i="25" s="1"/>
  <c r="J91" i="16"/>
  <c r="H21" i="25" s="1"/>
  <c r="J98" i="16"/>
  <c r="H27" i="25" s="1"/>
  <c r="J82" i="16"/>
  <c r="H12" i="25" s="1"/>
  <c r="J99" i="16"/>
  <c r="H28" i="25" s="1"/>
  <c r="J87" i="16"/>
  <c r="H17" i="25" s="1"/>
  <c r="J108" i="16"/>
  <c r="H36" i="25" s="1"/>
  <c r="J104" i="16"/>
  <c r="H32" i="25" s="1"/>
  <c r="J92" i="16"/>
  <c r="H22" i="25" s="1"/>
  <c r="J90" i="16"/>
  <c r="H20" i="25" s="1"/>
  <c r="J95" i="16"/>
  <c r="H24" i="25" s="1"/>
  <c r="J109" i="16"/>
  <c r="H37" i="25" s="1"/>
  <c r="J103" i="16"/>
  <c r="J107" i="16"/>
  <c r="H35" i="25" s="1"/>
  <c r="J80" i="16"/>
  <c r="H10" i="25" s="1"/>
  <c r="J86" i="16"/>
  <c r="H16" i="25" s="1"/>
  <c r="J100" i="16"/>
  <c r="H29" i="25" s="1"/>
  <c r="J84" i="16"/>
  <c r="H14" i="25" s="1"/>
  <c r="J97" i="16"/>
  <c r="H26" i="25" s="1"/>
  <c r="J85" i="16"/>
  <c r="H15" i="25" s="1"/>
  <c r="J83" i="16"/>
  <c r="H13" i="25" s="1"/>
  <c r="J89" i="16"/>
  <c r="H19" i="25" s="1"/>
  <c r="J96" i="16"/>
  <c r="H25" i="25" s="1"/>
  <c r="J102" i="16"/>
  <c r="H31" i="25" s="1"/>
  <c r="J101" i="16"/>
  <c r="H30" i="25" s="1"/>
  <c r="J88" i="16"/>
  <c r="H18" i="25" s="1"/>
  <c r="J81" i="16"/>
  <c r="H11" i="25" s="1"/>
  <c r="F95" i="16"/>
  <c r="F98" i="16"/>
  <c r="D27" i="25" s="1"/>
  <c r="F108" i="16"/>
  <c r="F86" i="16"/>
  <c r="D16" i="25" s="1"/>
  <c r="F89" i="16"/>
  <c r="F99" i="16"/>
  <c r="D28" i="25" s="1"/>
  <c r="F84" i="16"/>
  <c r="D14" i="25" s="1"/>
  <c r="F96" i="16"/>
  <c r="D25" i="25" s="1"/>
  <c r="F81" i="16"/>
  <c r="D11" i="25" s="1"/>
  <c r="F91" i="16"/>
  <c r="F104" i="16"/>
  <c r="F105" i="16"/>
  <c r="F102" i="16"/>
  <c r="F107" i="16"/>
  <c r="F109" i="16"/>
  <c r="D37" i="25" s="1"/>
  <c r="F93" i="16"/>
  <c r="F85" i="16"/>
  <c r="D15" i="25" s="1"/>
  <c r="F97" i="16"/>
  <c r="D26" i="25" s="1"/>
  <c r="F90" i="16"/>
  <c r="F92" i="16"/>
  <c r="D22" i="25" s="1"/>
  <c r="F80" i="16"/>
  <c r="D10" i="25" s="1"/>
  <c r="F88" i="16"/>
  <c r="D18" i="25" s="1"/>
  <c r="F103" i="16"/>
  <c r="F106" i="16"/>
  <c r="F82" i="16"/>
  <c r="D12" i="25" s="1"/>
  <c r="F87" i="16"/>
  <c r="D17" i="25" s="1"/>
  <c r="F100" i="16"/>
  <c r="D29" i="25" s="1"/>
  <c r="F101" i="16"/>
  <c r="F83" i="16"/>
  <c r="D13" i="25" s="1"/>
  <c r="I12" i="13"/>
  <c r="G52" i="13" a="1"/>
  <c r="G52" i="13" s="1"/>
  <c r="H94" i="13" s="1"/>
  <c r="N37" i="9"/>
  <c r="N39" i="9" s="1"/>
  <c r="L37" i="9"/>
  <c r="L39" i="9" s="1"/>
  <c r="F37" i="9"/>
  <c r="F39" i="9" s="1"/>
  <c r="H37" i="10"/>
  <c r="H39" i="10" s="1"/>
  <c r="L37" i="10"/>
  <c r="L39" i="10" s="1"/>
  <c r="P37" i="9"/>
  <c r="P39" i="9" s="1"/>
  <c r="J37" i="9"/>
  <c r="J39" i="9" s="1"/>
  <c r="F37" i="11"/>
  <c r="F39" i="11" s="1"/>
  <c r="H37" i="11"/>
  <c r="H39" i="11" s="1"/>
  <c r="D37" i="11"/>
  <c r="D39" i="11" s="1"/>
  <c r="J37" i="11"/>
  <c r="J39" i="11" s="1"/>
  <c r="N37" i="15"/>
  <c r="N39" i="15" s="1"/>
  <c r="F37" i="15"/>
  <c r="F39" i="15" s="1"/>
  <c r="J37" i="15"/>
  <c r="J39" i="15" s="1"/>
  <c r="J37" i="16"/>
  <c r="J39" i="16" s="1"/>
  <c r="F37" i="16"/>
  <c r="F39" i="16" s="1"/>
  <c r="N37" i="16"/>
  <c r="N39" i="16" s="1"/>
  <c r="F37" i="17"/>
  <c r="F39" i="17" s="1"/>
  <c r="J37" i="17"/>
  <c r="J39" i="17" s="1"/>
  <c r="N37" i="17"/>
  <c r="N39" i="17" s="1"/>
  <c r="P37" i="11"/>
  <c r="P39" i="11" s="1"/>
  <c r="N37" i="11"/>
  <c r="N39" i="11" s="1"/>
  <c r="D39" i="17"/>
  <c r="D39" i="16"/>
  <c r="D39" i="15"/>
  <c r="F40" i="13"/>
  <c r="L37" i="5"/>
  <c r="L39" i="5" s="1"/>
  <c r="P37" i="1"/>
  <c r="P39" i="1" s="1"/>
  <c r="N37" i="1"/>
  <c r="N39" i="1" s="1"/>
  <c r="L37" i="1"/>
  <c r="L39" i="1" s="1"/>
  <c r="J37" i="1"/>
  <c r="J39" i="1" s="1"/>
  <c r="H37" i="1"/>
  <c r="H39" i="1" s="1"/>
  <c r="F37" i="1"/>
  <c r="F39" i="1" s="1"/>
  <c r="D37" i="1"/>
  <c r="D39" i="1" s="1"/>
  <c r="O4" i="1"/>
  <c r="J89" i="11" l="1"/>
  <c r="J87" i="11"/>
  <c r="J98" i="11"/>
  <c r="J108" i="11"/>
  <c r="J103" i="11"/>
  <c r="Q24" i="3"/>
  <c r="P24" i="3" s="1"/>
  <c r="Q23" i="3"/>
  <c r="P23" i="3" s="1"/>
  <c r="P80" i="11"/>
  <c r="P94" i="11"/>
  <c r="F109" i="11"/>
  <c r="F94" i="11"/>
  <c r="E24" i="3" s="1"/>
  <c r="D24" i="3" s="1"/>
  <c r="Q13" i="3"/>
  <c r="P13" i="3" s="1"/>
  <c r="Q36" i="3"/>
  <c r="P36" i="3" s="1"/>
  <c r="Q35" i="3"/>
  <c r="P35" i="3" s="1"/>
  <c r="Q20" i="3"/>
  <c r="P20" i="3" s="1"/>
  <c r="Q11" i="3"/>
  <c r="P11" i="3" s="1"/>
  <c r="Q33" i="3"/>
  <c r="P33" i="3" s="1"/>
  <c r="Q18" i="3"/>
  <c r="P18" i="3" s="1"/>
  <c r="Q28" i="3"/>
  <c r="P28" i="3" s="1"/>
  <c r="Q21" i="3"/>
  <c r="P21" i="3" s="1"/>
  <c r="Q14" i="3"/>
  <c r="P14" i="3" s="1"/>
  <c r="Q25" i="3"/>
  <c r="P25" i="3" s="1"/>
  <c r="Q30" i="3"/>
  <c r="P30" i="3" s="1"/>
  <c r="Q16" i="3"/>
  <c r="P16" i="3" s="1"/>
  <c r="Q37" i="3"/>
  <c r="P37" i="3" s="1"/>
  <c r="Q22" i="3"/>
  <c r="P22" i="3" s="1"/>
  <c r="Q12" i="3"/>
  <c r="P12" i="3" s="1"/>
  <c r="Q17" i="3"/>
  <c r="P17" i="3" s="1"/>
  <c r="Q19" i="3"/>
  <c r="P19" i="3" s="1"/>
  <c r="Q38" i="3"/>
  <c r="P38" i="3" s="1"/>
  <c r="Q15" i="3"/>
  <c r="P15" i="3" s="1"/>
  <c r="Q31" i="3"/>
  <c r="P31" i="3" s="1"/>
  <c r="Q29" i="3"/>
  <c r="P29" i="3" s="1"/>
  <c r="Q26" i="3"/>
  <c r="P26" i="3" s="1"/>
  <c r="Q32" i="3"/>
  <c r="P32" i="3" s="1"/>
  <c r="Q27" i="3"/>
  <c r="P27" i="3" s="1"/>
  <c r="Q34" i="3"/>
  <c r="P34" i="3" s="1"/>
  <c r="E30" i="3"/>
  <c r="D30" i="3" s="1"/>
  <c r="F103" i="11"/>
  <c r="E33" i="3" s="1"/>
  <c r="D33" i="3" s="1"/>
  <c r="F89" i="11"/>
  <c r="E19" i="3" s="1"/>
  <c r="D19" i="3" s="1"/>
  <c r="F81" i="11"/>
  <c r="E11" i="3" s="1"/>
  <c r="D11" i="3" s="1"/>
  <c r="F108" i="11"/>
  <c r="E38" i="3" s="1"/>
  <c r="D38" i="3" s="1"/>
  <c r="F93" i="11"/>
  <c r="F104" i="11"/>
  <c r="E34" i="3" s="1"/>
  <c r="D34" i="3" s="1"/>
  <c r="P109" i="11"/>
  <c r="N109" i="11"/>
  <c r="L109" i="11"/>
  <c r="J109" i="11"/>
  <c r="H109" i="11"/>
  <c r="D109" i="11"/>
  <c r="F83" i="11"/>
  <c r="E13" i="3" s="1"/>
  <c r="D13" i="3" s="1"/>
  <c r="F106" i="11"/>
  <c r="E36" i="3" s="1"/>
  <c r="D36" i="3" s="1"/>
  <c r="F86" i="11"/>
  <c r="E16" i="3" s="1"/>
  <c r="D16" i="3" s="1"/>
  <c r="F105" i="11"/>
  <c r="E35" i="3" s="1"/>
  <c r="D35" i="3" s="1"/>
  <c r="F90" i="11"/>
  <c r="E20" i="3" s="1"/>
  <c r="D20" i="3" s="1"/>
  <c r="F84" i="11"/>
  <c r="E14" i="3" s="1"/>
  <c r="D14" i="3" s="1"/>
  <c r="F107" i="11"/>
  <c r="E37" i="3" s="1"/>
  <c r="D37" i="3" s="1"/>
  <c r="F96" i="11"/>
  <c r="E26" i="3" s="1"/>
  <c r="D26" i="3" s="1"/>
  <c r="F95" i="11"/>
  <c r="F101" i="11"/>
  <c r="E31" i="3" s="1"/>
  <c r="D31" i="3" s="1"/>
  <c r="F102" i="11"/>
  <c r="E32" i="3" s="1"/>
  <c r="D32" i="3" s="1"/>
  <c r="F87" i="11"/>
  <c r="E17" i="3" s="1"/>
  <c r="D17" i="3" s="1"/>
  <c r="F99" i="11"/>
  <c r="E29" i="3" s="1"/>
  <c r="D29" i="3" s="1"/>
  <c r="F82" i="11"/>
  <c r="E12" i="3" s="1"/>
  <c r="D12" i="3" s="1"/>
  <c r="F92" i="11"/>
  <c r="E22" i="3" s="1"/>
  <c r="D22" i="3" s="1"/>
  <c r="F98" i="11"/>
  <c r="E28" i="3" s="1"/>
  <c r="D28" i="3" s="1"/>
  <c r="F80" i="11"/>
  <c r="E10" i="3" s="1"/>
  <c r="F91" i="11"/>
  <c r="E21" i="3" s="1"/>
  <c r="D21" i="3" s="1"/>
  <c r="F97" i="11"/>
  <c r="E27" i="3" s="1"/>
  <c r="D27" i="3" s="1"/>
  <c r="F85" i="11"/>
  <c r="E15" i="3" s="1"/>
  <c r="D15" i="3" s="1"/>
  <c r="F88" i="11"/>
  <c r="E18" i="3" s="1"/>
  <c r="D18" i="3" s="1"/>
  <c r="Q10" i="3"/>
  <c r="P10" i="3" s="1"/>
  <c r="H81" i="13"/>
  <c r="H89" i="13"/>
  <c r="H98" i="13"/>
  <c r="H106" i="13"/>
  <c r="H80" i="13"/>
  <c r="H83" i="13"/>
  <c r="H108" i="13"/>
  <c r="H109" i="13"/>
  <c r="H82" i="13"/>
  <c r="H90" i="13"/>
  <c r="H99" i="13"/>
  <c r="H107" i="13"/>
  <c r="H101" i="13"/>
  <c r="H102" i="13"/>
  <c r="H86" i="13"/>
  <c r="H103" i="13"/>
  <c r="H87" i="13"/>
  <c r="H96" i="13"/>
  <c r="H104" i="13"/>
  <c r="H91" i="13"/>
  <c r="H100" i="13"/>
  <c r="H84" i="13"/>
  <c r="H93" i="13"/>
  <c r="H88" i="13"/>
  <c r="H97" i="13"/>
  <c r="H105" i="13"/>
  <c r="H92" i="13"/>
  <c r="H85" i="13"/>
  <c r="H95" i="13"/>
  <c r="G24" i="3" s="1"/>
  <c r="F24" i="3" s="1"/>
  <c r="D23" i="25"/>
  <c r="D31" i="25"/>
  <c r="D30" i="25"/>
  <c r="D35" i="25"/>
  <c r="D33" i="25"/>
  <c r="D20" i="25"/>
  <c r="D36" i="25"/>
  <c r="D24" i="25"/>
  <c r="D34" i="25"/>
  <c r="D19" i="25"/>
  <c r="D32" i="25"/>
  <c r="D21" i="25"/>
  <c r="L89" i="11"/>
  <c r="L92" i="11"/>
  <c r="L95" i="11"/>
  <c r="L82" i="11"/>
  <c r="L91" i="11"/>
  <c r="L88" i="11"/>
  <c r="L97" i="11"/>
  <c r="L83" i="11"/>
  <c r="L93" i="11"/>
  <c r="L108" i="11"/>
  <c r="L84" i="11"/>
  <c r="L104" i="11"/>
  <c r="L86" i="11"/>
  <c r="L102" i="11"/>
  <c r="L107" i="11"/>
  <c r="L100" i="11"/>
  <c r="L87" i="11"/>
  <c r="L96" i="11"/>
  <c r="L80" i="11"/>
  <c r="L81" i="11"/>
  <c r="L98" i="11"/>
  <c r="L85" i="11"/>
  <c r="L99" i="11"/>
  <c r="L101" i="11"/>
  <c r="L103" i="11"/>
  <c r="L90" i="11"/>
  <c r="L106" i="11"/>
  <c r="L105" i="11"/>
  <c r="N91" i="11"/>
  <c r="N105" i="11"/>
  <c r="N96" i="11"/>
  <c r="N84" i="11"/>
  <c r="N86" i="11"/>
  <c r="N81" i="11"/>
  <c r="N93" i="11"/>
  <c r="N106" i="11"/>
  <c r="N87" i="11"/>
  <c r="N101" i="11"/>
  <c r="N82" i="11"/>
  <c r="N95" i="11"/>
  <c r="N90" i="11"/>
  <c r="N89" i="11"/>
  <c r="N103" i="11"/>
  <c r="N88" i="11"/>
  <c r="N92" i="11"/>
  <c r="N83" i="11"/>
  <c r="N98" i="11"/>
  <c r="N97" i="11"/>
  <c r="N99" i="11"/>
  <c r="N100" i="11"/>
  <c r="N107" i="11"/>
  <c r="N85" i="11"/>
  <c r="N104" i="11"/>
  <c r="N108" i="11"/>
  <c r="N80" i="11"/>
  <c r="N102" i="11"/>
  <c r="H93" i="11"/>
  <c r="H102" i="11"/>
  <c r="H84" i="11"/>
  <c r="H82" i="11"/>
  <c r="H99" i="11"/>
  <c r="H104" i="11"/>
  <c r="H98" i="11"/>
  <c r="H80" i="11"/>
  <c r="H85" i="11"/>
  <c r="H83" i="11"/>
  <c r="H108" i="11"/>
  <c r="H101" i="11"/>
  <c r="H91" i="11"/>
  <c r="H97" i="11"/>
  <c r="H88" i="11"/>
  <c r="H89" i="11"/>
  <c r="H92" i="11"/>
  <c r="H100" i="11"/>
  <c r="H103" i="11"/>
  <c r="H105" i="11"/>
  <c r="H86" i="11"/>
  <c r="H87" i="11"/>
  <c r="H96" i="11"/>
  <c r="H90" i="11"/>
  <c r="H107" i="11"/>
  <c r="H81" i="11"/>
  <c r="H95" i="11"/>
  <c r="H106" i="11"/>
  <c r="P101" i="11"/>
  <c r="P82" i="11"/>
  <c r="P107" i="11"/>
  <c r="P90" i="11"/>
  <c r="P108" i="11"/>
  <c r="P100" i="11"/>
  <c r="P93" i="11"/>
  <c r="P102" i="11"/>
  <c r="P99" i="11"/>
  <c r="P92" i="11"/>
  <c r="P83" i="11"/>
  <c r="P91" i="11"/>
  <c r="P84" i="11"/>
  <c r="P85" i="11"/>
  <c r="P106" i="11"/>
  <c r="P89" i="11"/>
  <c r="P105" i="11"/>
  <c r="P86" i="11"/>
  <c r="P88" i="11"/>
  <c r="P97" i="11"/>
  <c r="P81" i="11"/>
  <c r="P98" i="11"/>
  <c r="P104" i="11"/>
  <c r="P95" i="11"/>
  <c r="P103" i="11"/>
  <c r="P87" i="11"/>
  <c r="P96" i="11"/>
  <c r="K12" i="13"/>
  <c r="I52" i="13" a="1"/>
  <c r="I52" i="13" s="1"/>
  <c r="J94" i="13" s="1"/>
  <c r="I24" i="3" s="1"/>
  <c r="G41" i="10"/>
  <c r="M41" i="10" s="1"/>
  <c r="G41" i="9"/>
  <c r="M41" i="9" s="1"/>
  <c r="G41" i="16"/>
  <c r="M41" i="16" s="1"/>
  <c r="G41" i="17"/>
  <c r="M41" i="17" s="1"/>
  <c r="G41" i="15"/>
  <c r="M41" i="15" s="1"/>
  <c r="G41" i="11"/>
  <c r="M41" i="11" s="1"/>
  <c r="G41" i="5"/>
  <c r="M41" i="5" s="1"/>
  <c r="G41" i="1"/>
  <c r="M41" i="1" s="1"/>
  <c r="G23" i="3" l="1"/>
  <c r="F23" i="3" s="1"/>
  <c r="G14" i="3"/>
  <c r="F14" i="3" s="1"/>
  <c r="G13" i="3"/>
  <c r="F13" i="3" s="1"/>
  <c r="G20" i="3"/>
  <c r="F20" i="3" s="1"/>
  <c r="G19" i="3"/>
  <c r="F19" i="3" s="1"/>
  <c r="G15" i="3"/>
  <c r="F15" i="3" s="1"/>
  <c r="G31" i="3"/>
  <c r="F31" i="3" s="1"/>
  <c r="G21" i="3"/>
  <c r="F21" i="3" s="1"/>
  <c r="G36" i="3"/>
  <c r="F36" i="3" s="1"/>
  <c r="G18" i="3"/>
  <c r="F18" i="3" s="1"/>
  <c r="G38" i="3"/>
  <c r="F38" i="3" s="1"/>
  <c r="G16" i="3"/>
  <c r="F16" i="3" s="1"/>
  <c r="G22" i="3"/>
  <c r="F22" i="3" s="1"/>
  <c r="G33" i="3"/>
  <c r="F33" i="3" s="1"/>
  <c r="G27" i="3"/>
  <c r="F27" i="3" s="1"/>
  <c r="E25" i="3"/>
  <c r="D25" i="3" s="1"/>
  <c r="E23" i="3"/>
  <c r="D23" i="3" s="1"/>
  <c r="G25" i="3"/>
  <c r="F25" i="3" s="1"/>
  <c r="G17" i="3"/>
  <c r="F17" i="3" s="1"/>
  <c r="G12" i="3"/>
  <c r="F12" i="3" s="1"/>
  <c r="G11" i="3"/>
  <c r="F11" i="3" s="1"/>
  <c r="G26" i="3"/>
  <c r="F26" i="3" s="1"/>
  <c r="G35" i="3"/>
  <c r="F35" i="3" s="1"/>
  <c r="B27" i="3"/>
  <c r="B31" i="3"/>
  <c r="B34" i="3"/>
  <c r="B24" i="3"/>
  <c r="B21" i="3"/>
  <c r="B19" i="3"/>
  <c r="B20" i="3"/>
  <c r="G28" i="3"/>
  <c r="F28" i="3" s="1"/>
  <c r="G29" i="3"/>
  <c r="F29" i="3" s="1"/>
  <c r="G30" i="3"/>
  <c r="F30" i="3" s="1"/>
  <c r="B33" i="3"/>
  <c r="G34" i="3"/>
  <c r="F34" i="3" s="1"/>
  <c r="G32" i="3"/>
  <c r="F32" i="3" s="1"/>
  <c r="G37" i="3"/>
  <c r="F37" i="3" s="1"/>
  <c r="B29" i="3"/>
  <c r="B37" i="3"/>
  <c r="B32" i="3"/>
  <c r="B22" i="3"/>
  <c r="B30" i="3"/>
  <c r="B36" i="3"/>
  <c r="B35" i="3"/>
  <c r="G10" i="3"/>
  <c r="F10" i="3" s="1"/>
  <c r="J87" i="13"/>
  <c r="I17" i="3" s="1"/>
  <c r="H17" i="3" s="1"/>
  <c r="J96" i="13"/>
  <c r="J104" i="13"/>
  <c r="J89" i="13"/>
  <c r="I19" i="3" s="1"/>
  <c r="H19" i="3" s="1"/>
  <c r="J90" i="13"/>
  <c r="I20" i="3" s="1"/>
  <c r="H20" i="3" s="1"/>
  <c r="J107" i="13"/>
  <c r="J91" i="13"/>
  <c r="I21" i="3" s="1"/>
  <c r="H21" i="3" s="1"/>
  <c r="J100" i="13"/>
  <c r="J84" i="13"/>
  <c r="I14" i="3" s="1"/>
  <c r="H14" i="3" s="1"/>
  <c r="J92" i="13"/>
  <c r="I22" i="3" s="1"/>
  <c r="H22" i="3" s="1"/>
  <c r="J101" i="13"/>
  <c r="J109" i="13"/>
  <c r="J85" i="13"/>
  <c r="I15" i="3" s="1"/>
  <c r="H15" i="3" s="1"/>
  <c r="J93" i="13"/>
  <c r="I23" i="3" s="1"/>
  <c r="H23" i="3" s="1"/>
  <c r="J102" i="13"/>
  <c r="I31" i="3" s="1"/>
  <c r="H31" i="3" s="1"/>
  <c r="J80" i="13"/>
  <c r="I10" i="3" s="1"/>
  <c r="H10" i="3" s="1"/>
  <c r="J86" i="13"/>
  <c r="I16" i="3" s="1"/>
  <c r="H16" i="3" s="1"/>
  <c r="J95" i="13"/>
  <c r="H24" i="3" s="1"/>
  <c r="J103" i="13"/>
  <c r="J88" i="13"/>
  <c r="I18" i="3" s="1"/>
  <c r="H18" i="3" s="1"/>
  <c r="J97" i="13"/>
  <c r="J105" i="13"/>
  <c r="I34" i="3" s="1"/>
  <c r="H34" i="3" s="1"/>
  <c r="J81" i="13"/>
  <c r="I11" i="3" s="1"/>
  <c r="H11" i="3" s="1"/>
  <c r="J98" i="13"/>
  <c r="J106" i="13"/>
  <c r="J82" i="13"/>
  <c r="I12" i="3" s="1"/>
  <c r="H12" i="3" s="1"/>
  <c r="J99" i="13"/>
  <c r="J83" i="13"/>
  <c r="I13" i="3" s="1"/>
  <c r="H13" i="3" s="1"/>
  <c r="J108" i="13"/>
  <c r="B17" i="3"/>
  <c r="B12" i="3"/>
  <c r="B10" i="3"/>
  <c r="D10" i="3"/>
  <c r="B38" i="3"/>
  <c r="B14" i="3"/>
  <c r="B26" i="3"/>
  <c r="B13" i="3"/>
  <c r="B15" i="3"/>
  <c r="B11" i="3"/>
  <c r="M12" i="13"/>
  <c r="K52" i="13" a="1"/>
  <c r="I28" i="3" l="1"/>
  <c r="H28" i="3" s="1"/>
  <c r="I36" i="3"/>
  <c r="H36" i="3" s="1"/>
  <c r="I30" i="3"/>
  <c r="H30" i="3" s="1"/>
  <c r="B23" i="3"/>
  <c r="B25" i="3"/>
  <c r="I26" i="3"/>
  <c r="H26" i="3" s="1"/>
  <c r="I32" i="3"/>
  <c r="H32" i="3" s="1"/>
  <c r="I37" i="3"/>
  <c r="H37" i="3" s="1"/>
  <c r="I35" i="3"/>
  <c r="H35" i="3" s="1"/>
  <c r="I27" i="3"/>
  <c r="H27" i="3" s="1"/>
  <c r="I29" i="3"/>
  <c r="H29" i="3" s="1"/>
  <c r="I38" i="3"/>
  <c r="H38" i="3" s="1"/>
  <c r="I33" i="3"/>
  <c r="H33" i="3" s="1"/>
  <c r="I25" i="3"/>
  <c r="H25" i="3" s="1"/>
  <c r="B18" i="3"/>
  <c r="B28" i="3"/>
  <c r="B16" i="3"/>
  <c r="K52" i="13"/>
  <c r="L94" i="13" s="1"/>
  <c r="O12" i="13"/>
  <c r="O52" i="13" s="1" a="1"/>
  <c r="M52" i="13" a="1"/>
  <c r="L85" i="13" l="1"/>
  <c r="K15" i="3" s="1"/>
  <c r="J15" i="3" s="1"/>
  <c r="L93" i="13"/>
  <c r="K23" i="3" s="1"/>
  <c r="J23" i="3" s="1"/>
  <c r="L102" i="13"/>
  <c r="L105" i="13"/>
  <c r="L86" i="13"/>
  <c r="K16" i="3" s="1"/>
  <c r="J16" i="3" s="1"/>
  <c r="L95" i="13"/>
  <c r="K24" i="3" s="1"/>
  <c r="J24" i="3" s="1"/>
  <c r="L103" i="13"/>
  <c r="K32" i="3" s="1"/>
  <c r="J32" i="3" s="1"/>
  <c r="L104" i="13"/>
  <c r="L97" i="13"/>
  <c r="L81" i="13"/>
  <c r="K11" i="3" s="1"/>
  <c r="J11" i="3" s="1"/>
  <c r="L106" i="13"/>
  <c r="L87" i="13"/>
  <c r="K17" i="3" s="1"/>
  <c r="J17" i="3" s="1"/>
  <c r="L82" i="13"/>
  <c r="K12" i="3" s="1"/>
  <c r="J12" i="3" s="1"/>
  <c r="L90" i="13"/>
  <c r="K20" i="3" s="1"/>
  <c r="J20" i="3" s="1"/>
  <c r="L99" i="13"/>
  <c r="L83" i="13"/>
  <c r="K13" i="3" s="1"/>
  <c r="J13" i="3" s="1"/>
  <c r="L91" i="13"/>
  <c r="K21" i="3" s="1"/>
  <c r="J21" i="3" s="1"/>
  <c r="L100" i="13"/>
  <c r="L108" i="13"/>
  <c r="L98" i="13"/>
  <c r="K27" i="3" s="1"/>
  <c r="J27" i="3" s="1"/>
  <c r="L107" i="13"/>
  <c r="K36" i="3" s="1"/>
  <c r="J36" i="3" s="1"/>
  <c r="L84" i="13"/>
  <c r="K14" i="3" s="1"/>
  <c r="J14" i="3" s="1"/>
  <c r="L92" i="13"/>
  <c r="K22" i="3" s="1"/>
  <c r="J22" i="3" s="1"/>
  <c r="L101" i="13"/>
  <c r="L109" i="13"/>
  <c r="L96" i="13"/>
  <c r="L80" i="13"/>
  <c r="K10" i="3" s="1"/>
  <c r="J10" i="3" s="1"/>
  <c r="L88" i="13"/>
  <c r="K18" i="3" s="1"/>
  <c r="J18" i="3" s="1"/>
  <c r="L89" i="13"/>
  <c r="K19" i="3" s="1"/>
  <c r="J19" i="3" s="1"/>
  <c r="M52" i="13"/>
  <c r="N94" i="13" s="1"/>
  <c r="O52" i="13"/>
  <c r="P94" i="13" s="1"/>
  <c r="K30" i="3" l="1"/>
  <c r="J30" i="3" s="1"/>
  <c r="K38" i="3"/>
  <c r="J38" i="3" s="1"/>
  <c r="K33" i="3"/>
  <c r="J33" i="3" s="1"/>
  <c r="K28" i="3"/>
  <c r="J28" i="3" s="1"/>
  <c r="K37" i="3"/>
  <c r="J37" i="3" s="1"/>
  <c r="K35" i="3"/>
  <c r="J35" i="3" s="1"/>
  <c r="K31" i="3"/>
  <c r="J31" i="3" s="1"/>
  <c r="K34" i="3"/>
  <c r="J34" i="3" s="1"/>
  <c r="K25" i="3"/>
  <c r="J25" i="3" s="1"/>
  <c r="K29" i="3"/>
  <c r="J29" i="3" s="1"/>
  <c r="K26" i="3"/>
  <c r="J26" i="3" s="1"/>
  <c r="P83" i="13"/>
  <c r="O13" i="3" s="1"/>
  <c r="N13" i="3" s="1"/>
  <c r="P91" i="13"/>
  <c r="O21" i="3" s="1"/>
  <c r="N21" i="3" s="1"/>
  <c r="P100" i="13"/>
  <c r="P108" i="13"/>
  <c r="P84" i="13"/>
  <c r="O14" i="3" s="1"/>
  <c r="N14" i="3" s="1"/>
  <c r="P92" i="13"/>
  <c r="O22" i="3" s="1"/>
  <c r="N22" i="3" s="1"/>
  <c r="P101" i="13"/>
  <c r="P109" i="13"/>
  <c r="P80" i="13"/>
  <c r="O10" i="3" s="1"/>
  <c r="N10" i="3" s="1"/>
  <c r="P85" i="13"/>
  <c r="O15" i="3" s="1"/>
  <c r="N15" i="3" s="1"/>
  <c r="P93" i="13"/>
  <c r="O23" i="3" s="1"/>
  <c r="N23" i="3" s="1"/>
  <c r="P102" i="13"/>
  <c r="P86" i="13"/>
  <c r="O16" i="3" s="1"/>
  <c r="N16" i="3" s="1"/>
  <c r="P95" i="13"/>
  <c r="O24" i="3" s="1"/>
  <c r="N24" i="3" s="1"/>
  <c r="P103" i="13"/>
  <c r="P87" i="13"/>
  <c r="O17" i="3" s="1"/>
  <c r="N17" i="3" s="1"/>
  <c r="P96" i="13"/>
  <c r="P104" i="13"/>
  <c r="P88" i="13"/>
  <c r="O18" i="3" s="1"/>
  <c r="N18" i="3" s="1"/>
  <c r="P97" i="13"/>
  <c r="P105" i="13"/>
  <c r="P81" i="13"/>
  <c r="O11" i="3" s="1"/>
  <c r="N11" i="3" s="1"/>
  <c r="P89" i="13"/>
  <c r="O19" i="3" s="1"/>
  <c r="N19" i="3" s="1"/>
  <c r="P98" i="13"/>
  <c r="P106" i="13"/>
  <c r="P82" i="13"/>
  <c r="O12" i="3" s="1"/>
  <c r="N12" i="3" s="1"/>
  <c r="P90" i="13"/>
  <c r="O20" i="3" s="1"/>
  <c r="N20" i="3" s="1"/>
  <c r="P99" i="13"/>
  <c r="O28" i="3" s="1"/>
  <c r="N28" i="3" s="1"/>
  <c r="P107" i="13"/>
  <c r="N87" i="13"/>
  <c r="M17" i="3" s="1"/>
  <c r="L17" i="3" s="1"/>
  <c r="N96" i="13"/>
  <c r="N104" i="13"/>
  <c r="N88" i="13"/>
  <c r="M18" i="3" s="1"/>
  <c r="L18" i="3" s="1"/>
  <c r="N97" i="13"/>
  <c r="N105" i="13"/>
  <c r="N81" i="13"/>
  <c r="M11" i="3" s="1"/>
  <c r="L11" i="3" s="1"/>
  <c r="N89" i="13"/>
  <c r="M19" i="3" s="1"/>
  <c r="L19" i="3" s="1"/>
  <c r="N98" i="13"/>
  <c r="N106" i="13"/>
  <c r="N82" i="13"/>
  <c r="M12" i="3" s="1"/>
  <c r="L12" i="3" s="1"/>
  <c r="N90" i="13"/>
  <c r="M20" i="3" s="1"/>
  <c r="L20" i="3" s="1"/>
  <c r="N99" i="13"/>
  <c r="N107" i="13"/>
  <c r="N83" i="13"/>
  <c r="M13" i="3" s="1"/>
  <c r="L13" i="3" s="1"/>
  <c r="N91" i="13"/>
  <c r="M21" i="3" s="1"/>
  <c r="L21" i="3" s="1"/>
  <c r="N100" i="13"/>
  <c r="N108" i="13"/>
  <c r="N84" i="13"/>
  <c r="M14" i="3" s="1"/>
  <c r="L14" i="3" s="1"/>
  <c r="N92" i="13"/>
  <c r="M22" i="3" s="1"/>
  <c r="L22" i="3" s="1"/>
  <c r="N101" i="13"/>
  <c r="N109" i="13"/>
  <c r="N80" i="13"/>
  <c r="M10" i="3" s="1"/>
  <c r="L10" i="3" s="1"/>
  <c r="N85" i="13"/>
  <c r="M15" i="3" s="1"/>
  <c r="L15" i="3" s="1"/>
  <c r="N93" i="13"/>
  <c r="M23" i="3" s="1"/>
  <c r="L23" i="3" s="1"/>
  <c r="N102" i="13"/>
  <c r="N86" i="13"/>
  <c r="M16" i="3" s="1"/>
  <c r="L16" i="3" s="1"/>
  <c r="N95" i="13"/>
  <c r="M24" i="3" s="1"/>
  <c r="L24" i="3" s="1"/>
  <c r="N103" i="13"/>
  <c r="M29" i="3" l="1"/>
  <c r="L29" i="3" s="1"/>
  <c r="M27" i="3"/>
  <c r="L27" i="3" s="1"/>
  <c r="O36" i="3"/>
  <c r="N36" i="3" s="1"/>
  <c r="O34" i="3"/>
  <c r="N34" i="3" s="1"/>
  <c r="O26" i="3"/>
  <c r="N26" i="3" s="1"/>
  <c r="M37" i="3"/>
  <c r="L37" i="3" s="1"/>
  <c r="M35" i="3"/>
  <c r="L35" i="3" s="1"/>
  <c r="O30" i="3"/>
  <c r="N30" i="3" s="1"/>
  <c r="O31" i="3"/>
  <c r="N31" i="3" s="1"/>
  <c r="O33" i="3"/>
  <c r="N33" i="3" s="1"/>
  <c r="M32" i="3"/>
  <c r="L32" i="3" s="1"/>
  <c r="M26" i="3"/>
  <c r="L26" i="3" s="1"/>
  <c r="M33" i="3"/>
  <c r="L33" i="3" s="1"/>
  <c r="O27" i="3"/>
  <c r="N27" i="3" s="1"/>
  <c r="O38" i="3"/>
  <c r="N38" i="3" s="1"/>
  <c r="M31" i="3"/>
  <c r="L31" i="3" s="1"/>
  <c r="M25" i="3"/>
  <c r="L25" i="3" s="1"/>
  <c r="O32" i="3"/>
  <c r="N32" i="3" s="1"/>
  <c r="O37" i="3"/>
  <c r="N37" i="3" s="1"/>
  <c r="M38" i="3"/>
  <c r="L38" i="3" s="1"/>
  <c r="M36" i="3"/>
  <c r="L36" i="3" s="1"/>
  <c r="M34" i="3"/>
  <c r="L34" i="3" s="1"/>
  <c r="O29" i="3"/>
  <c r="N29" i="3" s="1"/>
  <c r="M30" i="3"/>
  <c r="L30" i="3" s="1"/>
  <c r="M28" i="3"/>
  <c r="L28" i="3" s="1"/>
  <c r="O35" i="3"/>
  <c r="N35" i="3" s="1"/>
  <c r="O25" i="3"/>
  <c r="N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<sst xmlns="http://schemas.openxmlformats.org/spreadsheetml/2006/main" count="3241" uniqueCount="199">
  <si>
    <t>Species:</t>
  </si>
  <si>
    <t>Group size:</t>
  </si>
  <si>
    <t>Group weight:</t>
  </si>
  <si>
    <t>Monday</t>
  </si>
  <si>
    <t>Tuesday</t>
  </si>
  <si>
    <t>Wednesday</t>
  </si>
  <si>
    <t>Thursday</t>
  </si>
  <si>
    <t>Friday</t>
  </si>
  <si>
    <t>Saturday</t>
  </si>
  <si>
    <t>Sunday</t>
  </si>
  <si>
    <t>Feed 1</t>
  </si>
  <si>
    <t>Meat</t>
  </si>
  <si>
    <t>Insects</t>
  </si>
  <si>
    <t>Feed 2</t>
  </si>
  <si>
    <t>Item</t>
  </si>
  <si>
    <t>Target intake:</t>
  </si>
  <si>
    <t>grams</t>
  </si>
  <si>
    <t>Group Weights</t>
  </si>
  <si>
    <t xml:space="preserve">Name </t>
  </si>
  <si>
    <t>Fish</t>
  </si>
  <si>
    <t>Fruit/Vegetables</t>
  </si>
  <si>
    <t>Feed 3</t>
  </si>
  <si>
    <t>Connie</t>
  </si>
  <si>
    <t>g</t>
  </si>
  <si>
    <t>Total intake per week:</t>
  </si>
  <si>
    <t>Total % bodyweight per week:</t>
  </si>
  <si>
    <t>%</t>
  </si>
  <si>
    <t>Sprat</t>
  </si>
  <si>
    <t>Issue date:</t>
  </si>
  <si>
    <t>Review date:</t>
  </si>
  <si>
    <t>(g)</t>
  </si>
  <si>
    <t>Horse meat</t>
  </si>
  <si>
    <t>Live inverts</t>
  </si>
  <si>
    <t>Mussels</t>
  </si>
  <si>
    <t>BW per day:</t>
  </si>
  <si>
    <t>Daily total:</t>
  </si>
  <si>
    <t>bodyweight per week</t>
  </si>
  <si>
    <t>Snacks</t>
  </si>
  <si>
    <t>Ray</t>
  </si>
  <si>
    <t>Squash</t>
  </si>
  <si>
    <t>Didge</t>
  </si>
  <si>
    <t>Temuco</t>
  </si>
  <si>
    <t>Serena</t>
  </si>
  <si>
    <t>Sunrise</t>
  </si>
  <si>
    <t>Aquila</t>
  </si>
  <si>
    <t>Aonyx cinereus</t>
  </si>
  <si>
    <t>ASIAN SHORT-CLAWED OTTER DIET</t>
  </si>
  <si>
    <t>Spheniscus humboldti</t>
  </si>
  <si>
    <t>Plants</t>
  </si>
  <si>
    <t>Fruit &amp; Veg</t>
  </si>
  <si>
    <t>Vixen</t>
  </si>
  <si>
    <t>Mani</t>
  </si>
  <si>
    <t>Archimedes</t>
  </si>
  <si>
    <t>Rohan</t>
  </si>
  <si>
    <t>MONGOOSE DIET</t>
  </si>
  <si>
    <t>041.438</t>
  </si>
  <si>
    <t>941.563</t>
  </si>
  <si>
    <t>941.632</t>
  </si>
  <si>
    <t>958.470</t>
  </si>
  <si>
    <t>958.056</t>
  </si>
  <si>
    <t>958.747</t>
  </si>
  <si>
    <t>958.526</t>
  </si>
  <si>
    <t>958.172</t>
  </si>
  <si>
    <t>1200</t>
  </si>
  <si>
    <t>1150</t>
  </si>
  <si>
    <t>958.861</t>
  </si>
  <si>
    <t>1250</t>
  </si>
  <si>
    <t>1050</t>
  </si>
  <si>
    <t>PENGUIN DIET</t>
  </si>
  <si>
    <t>MEERKAT DIET</t>
  </si>
  <si>
    <t>SQUIRREL DIET</t>
  </si>
  <si>
    <t>Suricata suricatta</t>
  </si>
  <si>
    <t>Cynictis penicillata</t>
  </si>
  <si>
    <t>958.090</t>
  </si>
  <si>
    <t>Fruit &amp; veg</t>
  </si>
  <si>
    <t>Rodent pellet</t>
  </si>
  <si>
    <t>Inverts</t>
  </si>
  <si>
    <t>Tamiops swinhoei</t>
  </si>
  <si>
    <t>Pellet</t>
  </si>
  <si>
    <t>BAMBOO SHARK DIET</t>
  </si>
  <si>
    <t>COWNOSE RAY DIET</t>
  </si>
  <si>
    <t>ZEBRA SHARK DIET</t>
  </si>
  <si>
    <t>Stegostoma fasciatum</t>
  </si>
  <si>
    <t>Rhinoptera bonasus</t>
  </si>
  <si>
    <t>Chiloscyllium punctatum</t>
  </si>
  <si>
    <t>10 Locusts</t>
  </si>
  <si>
    <t>Assorted</t>
  </si>
  <si>
    <t>Veg/greens</t>
  </si>
  <si>
    <t>Mealworms</t>
  </si>
  <si>
    <t>Seeds</t>
  </si>
  <si>
    <t>Veg</t>
  </si>
  <si>
    <t>Leaf eater pellet</t>
  </si>
  <si>
    <t>Primate pellet</t>
  </si>
  <si>
    <t>Cooked mussel</t>
  </si>
  <si>
    <t>Or other options</t>
  </si>
  <si>
    <t>Macaca fascicularis</t>
  </si>
  <si>
    <t>Squid</t>
  </si>
  <si>
    <t>Ripley</t>
  </si>
  <si>
    <t>Xena</t>
  </si>
  <si>
    <t>Feeds per week</t>
  </si>
  <si>
    <t>Male</t>
  </si>
  <si>
    <t>Female 3</t>
  </si>
  <si>
    <t>Female 2</t>
  </si>
  <si>
    <t>Nana</t>
  </si>
  <si>
    <t>Patrick</t>
  </si>
  <si>
    <t>Mushu</t>
  </si>
  <si>
    <t>Lincoln</t>
  </si>
  <si>
    <t>Avr</t>
  </si>
  <si>
    <t>Supplements:</t>
  </si>
  <si>
    <t>1/2 Elasmobranch tablet in every meal</t>
  </si>
  <si>
    <t>A</t>
  </si>
  <si>
    <t>B</t>
  </si>
  <si>
    <t>Brineshrimp</t>
  </si>
  <si>
    <t>Mysis</t>
  </si>
  <si>
    <r>
      <t xml:space="preserve">Krill </t>
    </r>
    <r>
      <rPr>
        <i/>
        <sz val="10"/>
        <rFont val="Arial"/>
        <family val="2"/>
      </rPr>
      <t>pacificia</t>
    </r>
  </si>
  <si>
    <r>
      <t xml:space="preserve">Krill </t>
    </r>
    <r>
      <rPr>
        <i/>
        <sz val="10"/>
        <rFont val="Arial"/>
        <family val="2"/>
      </rPr>
      <t>superba</t>
    </r>
  </si>
  <si>
    <t>Bloodworm</t>
  </si>
  <si>
    <t>Algae flake</t>
  </si>
  <si>
    <t>Daphnia</t>
  </si>
  <si>
    <t>Mussel</t>
  </si>
  <si>
    <t>Sandeel</t>
  </si>
  <si>
    <t>Cockles</t>
  </si>
  <si>
    <t>Rotifers</t>
  </si>
  <si>
    <t>Red plankton</t>
  </si>
  <si>
    <t>SMALL-EYED RAY DIET</t>
  </si>
  <si>
    <t>CALIFORNIAN HORN SHARK DIET</t>
  </si>
  <si>
    <t xml:space="preserve">Scyliorhinus canicula </t>
  </si>
  <si>
    <t>SMALL-SPOTTED CATSHARK DIET</t>
  </si>
  <si>
    <t>Raja microocellata</t>
  </si>
  <si>
    <t>Krill pacificia</t>
  </si>
  <si>
    <t>Krill superba</t>
  </si>
  <si>
    <t>AQUARIUM FISH DIET</t>
  </si>
  <si>
    <t>Marine</t>
  </si>
  <si>
    <t>Flake</t>
  </si>
  <si>
    <t>Pellet 1mm</t>
  </si>
  <si>
    <t>Pellet 6mm</t>
  </si>
  <si>
    <t>Pellet 12mm</t>
  </si>
  <si>
    <t>Tropical</t>
  </si>
  <si>
    <t xml:space="preserve"> % bodyweight per week:</t>
  </si>
  <si>
    <t>Heterodontus francisci</t>
  </si>
  <si>
    <t>MACAQUE DIET</t>
  </si>
  <si>
    <r>
      <t xml:space="preserve">Comments: </t>
    </r>
    <r>
      <rPr>
        <i/>
        <sz val="10"/>
        <rFont val="Arial"/>
        <family val="2"/>
      </rPr>
      <t>unchanged, reformatted</t>
    </r>
  </si>
  <si>
    <t>Comments:</t>
  </si>
  <si>
    <t>Diet unchanged, reformatted</t>
  </si>
  <si>
    <t>1 Elasmobranch tablet per animal per feed</t>
  </si>
  <si>
    <t>1/4 Elasmobranch tablet per animal per feed</t>
  </si>
  <si>
    <t>1/2 Elasmobranch tablet per animal per feed</t>
  </si>
  <si>
    <t>% bodyweight per week:</t>
  </si>
  <si>
    <t>Diet updated to 8% BW/day</t>
  </si>
  <si>
    <t>Diet updated to 16% BW/day</t>
  </si>
  <si>
    <t>Diet increased to 12% BW/week</t>
  </si>
  <si>
    <t>Diet increased to 20% BW/week</t>
  </si>
  <si>
    <t>Diet reduced from 300% to 200% BW/week</t>
  </si>
  <si>
    <t>Diet increased to 25% BW/week, reduced to 2 feeds/day</t>
  </si>
  <si>
    <t>Quantity of food intake increased</t>
  </si>
  <si>
    <t>Frozen food supplemented with liquivits</t>
  </si>
  <si>
    <t>Horse burger</t>
  </si>
  <si>
    <t>1 minivit daily in morning feed</t>
  </si>
  <si>
    <t>Crocodylus moreletii</t>
  </si>
  <si>
    <t>CROCODILE DIET</t>
  </si>
  <si>
    <t>Pangasius</t>
  </si>
  <si>
    <t>Roach</t>
  </si>
  <si>
    <t>Crayfish</t>
  </si>
  <si>
    <t>Diet increased to 15% BW/week</t>
  </si>
  <si>
    <t>Mackerel</t>
  </si>
  <si>
    <t>Sardine</t>
  </si>
  <si>
    <t>Saury</t>
  </si>
  <si>
    <t>Jim</t>
  </si>
  <si>
    <t>Haddock</t>
  </si>
  <si>
    <t>Trout</t>
  </si>
  <si>
    <t>Quail</t>
  </si>
  <si>
    <t>Chicks</t>
  </si>
  <si>
    <t>Adult Rat</t>
  </si>
  <si>
    <t>Adult Mice</t>
  </si>
  <si>
    <t>Prawns</t>
  </si>
  <si>
    <t>DAILY DEFROST GUIDE - AQUARIUM FEEDS</t>
  </si>
  <si>
    <t>Defrost Summary</t>
  </si>
  <si>
    <t>Weekly Feed Summary</t>
  </si>
  <si>
    <t>DEFROST SUMMARY</t>
  </si>
  <si>
    <t>WEEKLY FEED SUMMARY</t>
  </si>
  <si>
    <t>KEY TO STANDARD FEED WEIGHTS</t>
  </si>
  <si>
    <t>Rabbit</t>
  </si>
  <si>
    <t>Unit</t>
  </si>
  <si>
    <t>d</t>
  </si>
  <si>
    <t>This defrost guide shows which food to get out to defrost on which day.</t>
  </si>
  <si>
    <r>
      <t xml:space="preserve">For example, when defrosting food on a </t>
    </r>
    <r>
      <rPr>
        <b/>
        <sz val="12"/>
        <rFont val="Arial"/>
        <family val="2"/>
      </rPr>
      <t>Monday</t>
    </r>
    <r>
      <rPr>
        <sz val="12"/>
        <rFont val="Arial"/>
        <family val="2"/>
      </rPr>
      <t xml:space="preserve"> to be fed on a </t>
    </r>
    <r>
      <rPr>
        <b/>
        <sz val="12"/>
        <rFont val="Arial"/>
        <family val="2"/>
      </rPr>
      <t>Tuesday</t>
    </r>
    <r>
      <rPr>
        <sz val="12"/>
        <rFont val="Arial"/>
        <family val="2"/>
      </rPr>
      <t xml:space="preserve">, please refer to the </t>
    </r>
    <r>
      <rPr>
        <b/>
        <sz val="12"/>
        <rFont val="Arial"/>
        <family val="2"/>
      </rPr>
      <t>Monday</t>
    </r>
    <r>
      <rPr>
        <sz val="12"/>
        <rFont val="Arial"/>
        <family val="2"/>
      </rPr>
      <t xml:space="preserve"> column</t>
    </r>
  </si>
  <si>
    <t>\</t>
  </si>
  <si>
    <t>Average Frozen Weight</t>
  </si>
  <si>
    <t>Average Defrosted Weight</t>
  </si>
  <si>
    <t>Razorclam</t>
  </si>
  <si>
    <t>Assorted veg</t>
  </si>
  <si>
    <t>Mbu Pufer</t>
  </si>
  <si>
    <t>Lobworm</t>
  </si>
  <si>
    <t>Morio worms</t>
  </si>
  <si>
    <t>SWAMP DIET</t>
  </si>
  <si>
    <t>Various</t>
  </si>
  <si>
    <t>CRAWFISH DIET</t>
  </si>
  <si>
    <t>DAILY DEFROST GUIDE - MAMMALS (4) &amp; (5) &amp; T.H. FEEDS</t>
  </si>
  <si>
    <t>1 minivit each per day in first meal, prim per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</si>
</sst>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  <font>
      <b/>
      <i/>
      <sz val="8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AC6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E3E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1CCD5"/>
        <bgColor indexed="64"/>
      </patternFill>
    </fill>
    <fill>
      <patternFill patternType="solid">
        <fgColor rgb="FF929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931A"/>
        <bgColor indexed="64"/>
      </patternFill>
    </fill>
    <fill>
      <patternFill patternType="solid">
        <fgColor rgb="FFFFD680"/>
        <bgColor indexed="64"/>
      </patternFill>
    </fill>
    <fill>
      <patternFill patternType="solid">
        <fgColor theme="5" tint="-0.49998474074526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86">
    <xf numFmtId="0" fontId="0" fillId="0" borderId="0" xfId="0"/>
    <xf numFmtId="0" fontId="2" fillId="0" borderId="0" xfId="2"/>
    <xf numFmtId="0" fontId="2" fillId="0" borderId="5" xfId="2" applyBorder="1"/>
    <xf numFmtId="0" fontId="3" fillId="0" borderId="0" xfId="2" applyFont="1" applyAlignment="1">
      <alignment horizontal="right"/>
    </xf>
    <xf numFmtId="0" fontId="3" fillId="0" borderId="0" xfId="2" applyFont="1"/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0" fontId="8" fillId="0" borderId="0" xfId="2" applyFont="1" applyAlignment="1">
      <alignment vertical="center"/>
    </xf>
    <xf numFmtId="0" fontId="7" fillId="2" borderId="5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8" xfId="2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2" fillId="0" borderId="8" xfId="2" applyBorder="1"/>
    <xf numFmtId="0" fontId="3" fillId="0" borderId="5" xfId="2" applyFont="1" applyBorder="1"/>
    <xf numFmtId="0" fontId="2" fillId="0" borderId="9" xfId="2" applyBorder="1"/>
    <xf numFmtId="0" fontId="2" fillId="0" borderId="10" xfId="2" applyBorder="1"/>
    <xf numFmtId="0" fontId="5" fillId="0" borderId="0" xfId="2" applyFont="1" applyAlignment="1">
      <alignment horizontal="center"/>
    </xf>
    <xf numFmtId="0" fontId="3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3" fillId="0" borderId="1" xfId="2" applyFont="1" applyBorder="1"/>
    <xf numFmtId="0" fontId="9" fillId="2" borderId="3" xfId="2" applyFont="1" applyFill="1" applyBorder="1"/>
    <xf numFmtId="0" fontId="9" fillId="2" borderId="2" xfId="2" applyFont="1" applyFill="1" applyBorder="1"/>
    <xf numFmtId="0" fontId="7" fillId="2" borderId="1" xfId="2" applyFont="1" applyFill="1" applyBorder="1" applyAlignment="1">
      <alignment horizontal="right"/>
    </xf>
    <xf numFmtId="0" fontId="7" fillId="2" borderId="3" xfId="2" applyFont="1" applyFill="1" applyBorder="1" applyAlignment="1">
      <alignment horizontal="right" vertical="center"/>
    </xf>
    <xf numFmtId="0" fontId="7" fillId="2" borderId="4" xfId="2" applyFont="1" applyFill="1" applyBorder="1" applyAlignment="1">
      <alignment horizontal="right" vertical="center"/>
    </xf>
    <xf numFmtId="1" fontId="2" fillId="0" borderId="4" xfId="1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" fontId="3" fillId="0" borderId="3" xfId="2" applyNumberFormat="1" applyFont="1" applyBorder="1"/>
    <xf numFmtId="164" fontId="3" fillId="0" borderId="3" xfId="1" applyNumberFormat="1" applyFont="1" applyBorder="1"/>
    <xf numFmtId="0" fontId="2" fillId="0" borderId="6" xfId="2" applyBorder="1"/>
    <xf numFmtId="0" fontId="2" fillId="0" borderId="7" xfId="2" applyBorder="1"/>
    <xf numFmtId="0" fontId="3" fillId="0" borderId="8" xfId="2" applyFont="1" applyBorder="1" applyAlignment="1">
      <alignment horizontal="center"/>
    </xf>
    <xf numFmtId="0" fontId="7" fillId="0" borderId="0" xfId="2" applyFont="1" applyAlignment="1">
      <alignment horizontal="right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49" fontId="2" fillId="0" borderId="5" xfId="2" applyNumberFormat="1" applyBorder="1"/>
    <xf numFmtId="49" fontId="2" fillId="0" borderId="9" xfId="2" applyNumberFormat="1" applyBorder="1"/>
    <xf numFmtId="49" fontId="2" fillId="0" borderId="0" xfId="2" applyNumberFormat="1"/>
    <xf numFmtId="49" fontId="2" fillId="0" borderId="10" xfId="2" applyNumberFormat="1" applyBorder="1"/>
    <xf numFmtId="0" fontId="2" fillId="0" borderId="5" xfId="2" applyBorder="1" applyAlignment="1">
      <alignment horizontal="left"/>
    </xf>
    <xf numFmtId="0" fontId="3" fillId="0" borderId="6" xfId="2" applyFont="1" applyBorder="1"/>
    <xf numFmtId="0" fontId="3" fillId="0" borderId="7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5" xfId="2" applyBorder="1" applyAlignment="1">
      <alignment horizontal="right"/>
    </xf>
    <xf numFmtId="0" fontId="15" fillId="0" borderId="0" xfId="2" applyFont="1"/>
    <xf numFmtId="0" fontId="3" fillId="0" borderId="5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8" xfId="2" applyFont="1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5" xfId="2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0" xfId="2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2" fillId="0" borderId="11" xfId="2" applyBorder="1" applyAlignment="1">
      <alignment horizontal="center"/>
    </xf>
    <xf numFmtId="0" fontId="17" fillId="0" borderId="0" xfId="2" applyFont="1"/>
    <xf numFmtId="166" fontId="3" fillId="0" borderId="3" xfId="3" applyNumberFormat="1" applyFont="1" applyBorder="1"/>
    <xf numFmtId="0" fontId="2" fillId="0" borderId="3" xfId="2" applyBorder="1"/>
    <xf numFmtId="0" fontId="2" fillId="0" borderId="2" xfId="2" applyBorder="1"/>
    <xf numFmtId="0" fontId="2" fillId="0" borderId="1" xfId="2" applyBorder="1"/>
    <xf numFmtId="0" fontId="16" fillId="0" borderId="8" xfId="2" applyFont="1" applyBorder="1" applyAlignment="1">
      <alignment horizontal="center"/>
    </xf>
    <xf numFmtId="0" fontId="2" fillId="0" borderId="0" xfId="2" applyAlignment="1">
      <alignment horizontal="left"/>
    </xf>
    <xf numFmtId="0" fontId="19" fillId="0" borderId="0" xfId="2" applyFont="1"/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2" fillId="0" borderId="8" xfId="2" applyBorder="1" applyAlignment="1">
      <alignment horizontal="right"/>
    </xf>
    <xf numFmtId="0" fontId="10" fillId="0" borderId="8" xfId="2" applyFont="1" applyBorder="1"/>
    <xf numFmtId="0" fontId="10" fillId="0" borderId="10" xfId="2" applyFont="1" applyBorder="1"/>
    <xf numFmtId="49" fontId="2" fillId="0" borderId="8" xfId="2" applyNumberFormat="1" applyBorder="1" applyAlignment="1">
      <alignment horizontal="right"/>
    </xf>
    <xf numFmtId="49" fontId="2" fillId="0" borderId="10" xfId="2" applyNumberFormat="1" applyBorder="1" applyAlignment="1">
      <alignment horizontal="right"/>
    </xf>
    <xf numFmtId="0" fontId="15" fillId="0" borderId="5" xfId="2" applyFont="1" applyBorder="1"/>
    <xf numFmtId="0" fontId="15" fillId="0" borderId="9" xfId="2" applyFont="1" applyBorder="1"/>
    <xf numFmtId="0" fontId="3" fillId="0" borderId="0" xfId="2" applyFont="1" applyAlignment="1">
      <alignment vertical="center"/>
    </xf>
    <xf numFmtId="0" fontId="24" fillId="0" borderId="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" fillId="2" borderId="5" xfId="2" applyFill="1" applyBorder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9" xfId="2" applyBorder="1" applyAlignment="1">
      <alignment horizontal="right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6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5" fillId="0" borderId="12" xfId="2" applyFont="1" applyBorder="1" applyAlignment="1">
      <alignment horizontal="right"/>
    </xf>
    <xf numFmtId="0" fontId="15" fillId="0" borderId="9" xfId="2" applyFont="1" applyBorder="1" applyAlignment="1">
      <alignment horizontal="right"/>
    </xf>
    <xf numFmtId="0" fontId="15" fillId="0" borderId="0" xfId="2" applyFont="1" applyAlignment="1">
      <alignment horizontal="center"/>
    </xf>
    <xf numFmtId="0" fontId="15" fillId="0" borderId="12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24" fillId="0" borderId="0" xfId="2" applyFont="1" applyAlignment="1">
      <alignment horizontal="center"/>
    </xf>
    <xf numFmtId="0" fontId="24" fillId="0" borderId="12" xfId="2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6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/>
    </xf>
    <xf numFmtId="0" fontId="7" fillId="4" borderId="5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2" fillId="5" borderId="5" xfId="2" applyFill="1" applyBorder="1" applyAlignment="1">
      <alignment horizontal="right"/>
    </xf>
    <xf numFmtId="0" fontId="12" fillId="5" borderId="8" xfId="2" applyFont="1" applyFill="1" applyBorder="1"/>
    <xf numFmtId="0" fontId="2" fillId="5" borderId="8" xfId="2" applyFill="1" applyBorder="1"/>
    <xf numFmtId="0" fontId="2" fillId="5" borderId="8" xfId="2" applyFill="1" applyBorder="1" applyAlignment="1">
      <alignment horizontal="right"/>
    </xf>
    <xf numFmtId="0" fontId="12" fillId="5" borderId="5" xfId="2" applyFont="1" applyFill="1" applyBorder="1" applyAlignment="1">
      <alignment horizontal="right"/>
    </xf>
    <xf numFmtId="0" fontId="12" fillId="5" borderId="8" xfId="2" applyFont="1" applyFill="1" applyBorder="1" applyAlignment="1">
      <alignment horizontal="right"/>
    </xf>
    <xf numFmtId="0" fontId="7" fillId="4" borderId="1" xfId="2" applyFont="1" applyFill="1" applyBorder="1" applyAlignment="1">
      <alignment horizontal="right" vertical="center"/>
    </xf>
    <xf numFmtId="0" fontId="7" fillId="4" borderId="4" xfId="2" applyFont="1" applyFill="1" applyBorder="1" applyAlignment="1">
      <alignment horizontal="center"/>
    </xf>
    <xf numFmtId="0" fontId="9" fillId="4" borderId="3" xfId="2" applyFont="1" applyFill="1" applyBorder="1" applyAlignment="1">
      <alignment vertical="center"/>
    </xf>
    <xf numFmtId="0" fontId="9" fillId="4" borderId="2" xfId="2" applyFont="1" applyFill="1" applyBorder="1" applyAlignment="1">
      <alignment vertical="center"/>
    </xf>
    <xf numFmtId="0" fontId="12" fillId="0" borderId="8" xfId="2" applyFont="1" applyBorder="1"/>
    <xf numFmtId="0" fontId="12" fillId="0" borderId="5" xfId="2" applyFont="1" applyBorder="1" applyAlignment="1">
      <alignment horizontal="right"/>
    </xf>
    <xf numFmtId="0" fontId="3" fillId="0" borderId="8" xfId="2" applyFont="1" applyBorder="1"/>
    <xf numFmtId="0" fontId="23" fillId="0" borderId="5" xfId="2" applyFont="1" applyBorder="1" applyAlignment="1">
      <alignment horizontal="right"/>
    </xf>
    <xf numFmtId="0" fontId="23" fillId="0" borderId="8" xfId="2" applyFont="1" applyBorder="1"/>
    <xf numFmtId="0" fontId="12" fillId="0" borderId="8" xfId="2" applyFont="1" applyBorder="1" applyAlignment="1">
      <alignment horizontal="right"/>
    </xf>
    <xf numFmtId="0" fontId="13" fillId="0" borderId="5" xfId="2" applyFont="1" applyBorder="1" applyAlignment="1">
      <alignment horizontal="right"/>
    </xf>
    <xf numFmtId="0" fontId="2" fillId="0" borderId="12" xfId="2" applyBorder="1"/>
    <xf numFmtId="0" fontId="7" fillId="6" borderId="5" xfId="2" applyFont="1" applyFill="1" applyBorder="1" applyAlignment="1">
      <alignment horizontal="center" vertical="center"/>
    </xf>
    <xf numFmtId="0" fontId="7" fillId="6" borderId="8" xfId="2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/>
    </xf>
    <xf numFmtId="0" fontId="9" fillId="6" borderId="3" xfId="2" applyFont="1" applyFill="1" applyBorder="1"/>
    <xf numFmtId="0" fontId="9" fillId="6" borderId="2" xfId="2" applyFont="1" applyFill="1" applyBorder="1"/>
    <xf numFmtId="0" fontId="7" fillId="6" borderId="1" xfId="2" applyFont="1" applyFill="1" applyBorder="1" applyAlignment="1">
      <alignment horizontal="right"/>
    </xf>
    <xf numFmtId="0" fontId="2" fillId="7" borderId="5" xfId="2" applyFill="1" applyBorder="1" applyAlignment="1">
      <alignment horizontal="center"/>
    </xf>
    <xf numFmtId="0" fontId="2" fillId="7" borderId="0" xfId="2" applyFill="1" applyAlignment="1">
      <alignment horizontal="center"/>
    </xf>
    <xf numFmtId="0" fontId="2" fillId="7" borderId="8" xfId="2" applyFill="1" applyBorder="1" applyAlignment="1">
      <alignment horizontal="center"/>
    </xf>
    <xf numFmtId="0" fontId="7" fillId="8" borderId="5" xfId="2" applyFont="1" applyFill="1" applyBorder="1" applyAlignment="1">
      <alignment horizontal="center" vertical="center"/>
    </xf>
    <xf numFmtId="0" fontId="7" fillId="8" borderId="8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/>
    </xf>
    <xf numFmtId="0" fontId="9" fillId="8" borderId="2" xfId="2" applyFont="1" applyFill="1" applyBorder="1"/>
    <xf numFmtId="0" fontId="9" fillId="8" borderId="3" xfId="2" applyFont="1" applyFill="1" applyBorder="1"/>
    <xf numFmtId="0" fontId="7" fillId="8" borderId="1" xfId="2" applyFont="1" applyFill="1" applyBorder="1" applyAlignment="1">
      <alignment horizontal="right"/>
    </xf>
    <xf numFmtId="0" fontId="12" fillId="9" borderId="5" xfId="2" applyFont="1" applyFill="1" applyBorder="1" applyAlignment="1">
      <alignment horizontal="center"/>
    </xf>
    <xf numFmtId="0" fontId="12" fillId="9" borderId="0" xfId="2" applyFont="1" applyFill="1" applyAlignment="1">
      <alignment horizontal="center"/>
    </xf>
    <xf numFmtId="0" fontId="12" fillId="9" borderId="8" xfId="2" applyFont="1" applyFill="1" applyBorder="1" applyAlignment="1">
      <alignment horizontal="center"/>
    </xf>
    <xf numFmtId="0" fontId="2" fillId="9" borderId="5" xfId="2" applyFill="1" applyBorder="1" applyAlignment="1">
      <alignment horizontal="center"/>
    </xf>
    <xf numFmtId="0" fontId="2" fillId="9" borderId="8" xfId="2" applyFill="1" applyBorder="1" applyAlignment="1">
      <alignment horizontal="center"/>
    </xf>
    <xf numFmtId="0" fontId="3" fillId="9" borderId="5" xfId="2" applyFont="1" applyFill="1" applyBorder="1" applyAlignment="1">
      <alignment horizontal="center"/>
    </xf>
    <xf numFmtId="0" fontId="2" fillId="9" borderId="0" xfId="2" applyFill="1" applyAlignment="1">
      <alignment horizontal="center"/>
    </xf>
    <xf numFmtId="0" fontId="12" fillId="10" borderId="5" xfId="2" applyFont="1" applyFill="1" applyBorder="1" applyAlignment="1">
      <alignment horizontal="center"/>
    </xf>
    <xf numFmtId="0" fontId="12" fillId="10" borderId="0" xfId="2" applyFont="1" applyFill="1" applyAlignment="1">
      <alignment horizontal="center"/>
    </xf>
    <xf numFmtId="0" fontId="12" fillId="10" borderId="8" xfId="2" applyFont="1" applyFill="1" applyBorder="1" applyAlignment="1">
      <alignment horizontal="center"/>
    </xf>
    <xf numFmtId="0" fontId="2" fillId="10" borderId="5" xfId="2" applyFill="1" applyBorder="1" applyAlignment="1">
      <alignment horizontal="center"/>
    </xf>
    <xf numFmtId="0" fontId="2" fillId="10" borderId="8" xfId="2" applyFill="1" applyBorder="1" applyAlignment="1">
      <alignment horizontal="center"/>
    </xf>
    <xf numFmtId="0" fontId="7" fillId="11" borderId="1" xfId="2" applyFont="1" applyFill="1" applyBorder="1" applyAlignment="1">
      <alignment horizontal="right"/>
    </xf>
    <xf numFmtId="0" fontId="9" fillId="11" borderId="3" xfId="2" applyFont="1" applyFill="1" applyBorder="1"/>
    <xf numFmtId="0" fontId="9" fillId="11" borderId="2" xfId="2" applyFont="1" applyFill="1" applyBorder="1"/>
    <xf numFmtId="0" fontId="7" fillId="11" borderId="4" xfId="2" applyFont="1" applyFill="1" applyBorder="1" applyAlignment="1">
      <alignment horizontal="center"/>
    </xf>
    <xf numFmtId="0" fontId="7" fillId="11" borderId="9" xfId="2" applyFont="1" applyFill="1" applyBorder="1" applyAlignment="1">
      <alignment horizontal="center" vertical="center"/>
    </xf>
    <xf numFmtId="0" fontId="7" fillId="11" borderId="10" xfId="2" applyFont="1" applyFill="1" applyBorder="1" applyAlignment="1">
      <alignment horizontal="center" vertical="center"/>
    </xf>
    <xf numFmtId="0" fontId="9" fillId="3" borderId="3" xfId="2" applyFont="1" applyFill="1" applyBorder="1"/>
    <xf numFmtId="0" fontId="9" fillId="3" borderId="2" xfId="2" applyFont="1" applyFill="1" applyBorder="1"/>
    <xf numFmtId="0" fontId="7" fillId="3" borderId="1" xfId="2" applyFont="1" applyFill="1" applyBorder="1" applyAlignment="1">
      <alignment horizontal="right"/>
    </xf>
    <xf numFmtId="0" fontId="2" fillId="12" borderId="5" xfId="2" applyFill="1" applyBorder="1" applyAlignment="1">
      <alignment horizontal="center"/>
    </xf>
    <xf numFmtId="0" fontId="2" fillId="12" borderId="0" xfId="2" applyFill="1" applyAlignment="1">
      <alignment horizontal="center"/>
    </xf>
    <xf numFmtId="0" fontId="2" fillId="12" borderId="8" xfId="2" applyFill="1" applyBorder="1" applyAlignment="1">
      <alignment horizontal="center"/>
    </xf>
    <xf numFmtId="0" fontId="7" fillId="13" borderId="5" xfId="2" applyFont="1" applyFill="1" applyBorder="1" applyAlignment="1">
      <alignment horizontal="center" vertical="center"/>
    </xf>
    <xf numFmtId="0" fontId="7" fillId="13" borderId="8" xfId="2" applyFont="1" applyFill="1" applyBorder="1" applyAlignment="1">
      <alignment horizontal="center" vertical="center"/>
    </xf>
    <xf numFmtId="0" fontId="9" fillId="13" borderId="3" xfId="2" applyFont="1" applyFill="1" applyBorder="1"/>
    <xf numFmtId="0" fontId="9" fillId="13" borderId="2" xfId="2" applyFont="1" applyFill="1" applyBorder="1"/>
    <xf numFmtId="0" fontId="7" fillId="13" borderId="1" xfId="2" applyFont="1" applyFill="1" applyBorder="1" applyAlignment="1">
      <alignment horizontal="right"/>
    </xf>
    <xf numFmtId="0" fontId="7" fillId="13" borderId="4" xfId="2" applyFont="1" applyFill="1" applyBorder="1" applyAlignment="1">
      <alignment horizontal="center"/>
    </xf>
    <xf numFmtId="0" fontId="7" fillId="14" borderId="5" xfId="2" applyFont="1" applyFill="1" applyBorder="1" applyAlignment="1">
      <alignment horizontal="center" vertical="center"/>
    </xf>
    <xf numFmtId="0" fontId="7" fillId="14" borderId="8" xfId="2" applyFont="1" applyFill="1" applyBorder="1" applyAlignment="1">
      <alignment horizontal="center" vertical="center"/>
    </xf>
    <xf numFmtId="0" fontId="9" fillId="14" borderId="3" xfId="2" applyFont="1" applyFill="1" applyBorder="1"/>
    <xf numFmtId="0" fontId="9" fillId="14" borderId="2" xfId="2" applyFont="1" applyFill="1" applyBorder="1"/>
    <xf numFmtId="0" fontId="7" fillId="14" borderId="1" xfId="2" applyFont="1" applyFill="1" applyBorder="1" applyAlignment="1">
      <alignment horizontal="right"/>
    </xf>
    <xf numFmtId="0" fontId="7" fillId="14" borderId="4" xfId="2" applyFont="1" applyFill="1" applyBorder="1" applyAlignment="1">
      <alignment horizontal="center"/>
    </xf>
    <xf numFmtId="0" fontId="12" fillId="15" borderId="5" xfId="2" applyFont="1" applyFill="1" applyBorder="1" applyAlignment="1">
      <alignment horizontal="center"/>
    </xf>
    <xf numFmtId="0" fontId="12" fillId="15" borderId="0" xfId="2" applyFont="1" applyFill="1" applyAlignment="1">
      <alignment horizontal="center"/>
    </xf>
    <xf numFmtId="0" fontId="12" fillId="15" borderId="8" xfId="2" applyFont="1" applyFill="1" applyBorder="1" applyAlignment="1">
      <alignment horizontal="center"/>
    </xf>
    <xf numFmtId="0" fontId="2" fillId="15" borderId="5" xfId="2" applyFill="1" applyBorder="1" applyAlignment="1">
      <alignment horizontal="center"/>
    </xf>
    <xf numFmtId="0" fontId="2" fillId="15" borderId="8" xfId="2" applyFill="1" applyBorder="1" applyAlignment="1">
      <alignment horizontal="center"/>
    </xf>
    <xf numFmtId="0" fontId="7" fillId="16" borderId="4" xfId="2" applyFont="1" applyFill="1" applyBorder="1" applyAlignment="1">
      <alignment horizontal="center"/>
    </xf>
    <xf numFmtId="0" fontId="9" fillId="16" borderId="3" xfId="2" applyFont="1" applyFill="1" applyBorder="1"/>
    <xf numFmtId="0" fontId="9" fillId="16" borderId="2" xfId="2" applyFont="1" applyFill="1" applyBorder="1"/>
    <xf numFmtId="0" fontId="7" fillId="16" borderId="1" xfId="2" applyFont="1" applyFill="1" applyBorder="1" applyAlignment="1">
      <alignment horizontal="right"/>
    </xf>
    <xf numFmtId="0" fontId="12" fillId="17" borderId="5" xfId="2" applyFont="1" applyFill="1" applyBorder="1" applyAlignment="1">
      <alignment horizontal="center"/>
    </xf>
    <xf numFmtId="0" fontId="12" fillId="17" borderId="0" xfId="2" applyFont="1" applyFill="1" applyAlignment="1">
      <alignment horizontal="center"/>
    </xf>
    <xf numFmtId="0" fontId="12" fillId="17" borderId="8" xfId="2" applyFont="1" applyFill="1" applyBorder="1" applyAlignment="1">
      <alignment horizontal="center"/>
    </xf>
    <xf numFmtId="0" fontId="2" fillId="17" borderId="5" xfId="2" applyFill="1" applyBorder="1" applyAlignment="1">
      <alignment horizontal="center"/>
    </xf>
    <xf numFmtId="0" fontId="2" fillId="17" borderId="8" xfId="2" applyFill="1" applyBorder="1" applyAlignment="1">
      <alignment horizontal="center"/>
    </xf>
    <xf numFmtId="0" fontId="7" fillId="16" borderId="9" xfId="2" applyFont="1" applyFill="1" applyBorder="1" applyAlignment="1">
      <alignment horizontal="center" vertical="center"/>
    </xf>
    <xf numFmtId="0" fontId="7" fillId="16" borderId="10" xfId="2" applyFont="1" applyFill="1" applyBorder="1" applyAlignment="1">
      <alignment horizontal="center" vertical="center"/>
    </xf>
    <xf numFmtId="0" fontId="7" fillId="18" borderId="5" xfId="2" applyFont="1" applyFill="1" applyBorder="1" applyAlignment="1">
      <alignment horizontal="center" vertical="center"/>
    </xf>
    <xf numFmtId="0" fontId="7" fillId="18" borderId="8" xfId="2" applyFont="1" applyFill="1" applyBorder="1" applyAlignment="1">
      <alignment horizontal="center" vertical="center"/>
    </xf>
    <xf numFmtId="0" fontId="7" fillId="18" borderId="4" xfId="2" applyFont="1" applyFill="1" applyBorder="1" applyAlignment="1">
      <alignment horizontal="center"/>
    </xf>
    <xf numFmtId="0" fontId="9" fillId="18" borderId="3" xfId="2" applyFont="1" applyFill="1" applyBorder="1"/>
    <xf numFmtId="0" fontId="9" fillId="18" borderId="2" xfId="2" applyFont="1" applyFill="1" applyBorder="1"/>
    <xf numFmtId="0" fontId="7" fillId="18" borderId="1" xfId="2" applyFont="1" applyFill="1" applyBorder="1" applyAlignment="1">
      <alignment horizontal="right"/>
    </xf>
    <xf numFmtId="0" fontId="2" fillId="19" borderId="5" xfId="2" applyFill="1" applyBorder="1" applyAlignment="1">
      <alignment horizontal="center"/>
    </xf>
    <xf numFmtId="0" fontId="12" fillId="19" borderId="0" xfId="2" applyFont="1" applyFill="1" applyAlignment="1">
      <alignment horizontal="center"/>
    </xf>
    <xf numFmtId="0" fontId="12" fillId="19" borderId="5" xfId="2" applyFont="1" applyFill="1" applyBorder="1" applyAlignment="1">
      <alignment horizontal="center"/>
    </xf>
    <xf numFmtId="0" fontId="12" fillId="19" borderId="8" xfId="2" applyFont="1" applyFill="1" applyBorder="1" applyAlignment="1">
      <alignment horizontal="center"/>
    </xf>
    <xf numFmtId="0" fontId="2" fillId="19" borderId="0" xfId="2" applyFill="1" applyAlignment="1">
      <alignment horizontal="center"/>
    </xf>
    <xf numFmtId="0" fontId="2" fillId="19" borderId="8" xfId="2" applyFill="1" applyBorder="1" applyAlignment="1">
      <alignment horizontal="center"/>
    </xf>
    <xf numFmtId="0" fontId="7" fillId="20" borderId="5" xfId="2" applyFont="1" applyFill="1" applyBorder="1" applyAlignment="1">
      <alignment horizontal="center" vertical="center"/>
    </xf>
    <xf numFmtId="0" fontId="7" fillId="20" borderId="8" xfId="2" applyFont="1" applyFill="1" applyBorder="1" applyAlignment="1">
      <alignment horizontal="center" vertical="center"/>
    </xf>
    <xf numFmtId="0" fontId="9" fillId="20" borderId="3" xfId="2" applyFont="1" applyFill="1" applyBorder="1"/>
    <xf numFmtId="0" fontId="9" fillId="20" borderId="2" xfId="2" applyFont="1" applyFill="1" applyBorder="1"/>
    <xf numFmtId="0" fontId="7" fillId="20" borderId="1" xfId="2" applyFont="1" applyFill="1" applyBorder="1" applyAlignment="1">
      <alignment horizontal="right"/>
    </xf>
    <xf numFmtId="0" fontId="7" fillId="20" borderId="4" xfId="2" applyFont="1" applyFill="1" applyBorder="1" applyAlignment="1">
      <alignment horizontal="center"/>
    </xf>
    <xf numFmtId="0" fontId="2" fillId="21" borderId="5" xfId="2" applyFill="1" applyBorder="1" applyAlignment="1">
      <alignment horizontal="center"/>
    </xf>
    <xf numFmtId="0" fontId="12" fillId="21" borderId="0" xfId="2" applyFont="1" applyFill="1" applyAlignment="1">
      <alignment horizontal="center"/>
    </xf>
    <xf numFmtId="0" fontId="12" fillId="21" borderId="8" xfId="2" applyFont="1" applyFill="1" applyBorder="1" applyAlignment="1">
      <alignment horizontal="center"/>
    </xf>
    <xf numFmtId="0" fontId="2" fillId="21" borderId="0" xfId="2" applyFill="1" applyAlignment="1">
      <alignment horizontal="center"/>
    </xf>
    <xf numFmtId="0" fontId="10" fillId="21" borderId="0" xfId="2" applyFont="1" applyFill="1" applyAlignment="1">
      <alignment horizontal="center"/>
    </xf>
    <xf numFmtId="0" fontId="2" fillId="21" borderId="8" xfId="2" applyFill="1" applyBorder="1" applyAlignment="1">
      <alignment horizontal="center"/>
    </xf>
    <xf numFmtId="0" fontId="10" fillId="21" borderId="8" xfId="2" applyFont="1" applyFill="1" applyBorder="1" applyAlignment="1">
      <alignment horizontal="center"/>
    </xf>
    <xf numFmtId="0" fontId="9" fillId="22" borderId="3" xfId="2" applyFont="1" applyFill="1" applyBorder="1"/>
    <xf numFmtId="0" fontId="9" fillId="22" borderId="2" xfId="2" applyFont="1" applyFill="1" applyBorder="1"/>
    <xf numFmtId="0" fontId="7" fillId="22" borderId="1" xfId="2" applyFont="1" applyFill="1" applyBorder="1" applyAlignment="1">
      <alignment horizontal="right"/>
    </xf>
    <xf numFmtId="0" fontId="7" fillId="22" borderId="4" xfId="2" applyFont="1" applyFill="1" applyBorder="1" applyAlignment="1">
      <alignment horizontal="center"/>
    </xf>
    <xf numFmtId="0" fontId="7" fillId="22" borderId="5" xfId="2" applyFont="1" applyFill="1" applyBorder="1" applyAlignment="1">
      <alignment horizontal="center" vertical="center"/>
    </xf>
    <xf numFmtId="0" fontId="7" fillId="22" borderId="8" xfId="2" applyFont="1" applyFill="1" applyBorder="1" applyAlignment="1">
      <alignment horizontal="center" vertical="center"/>
    </xf>
    <xf numFmtId="0" fontId="2" fillId="23" borderId="5" xfId="2" applyFill="1" applyBorder="1" applyAlignment="1">
      <alignment horizontal="center"/>
    </xf>
    <xf numFmtId="0" fontId="2" fillId="23" borderId="0" xfId="2" applyFill="1" applyAlignment="1">
      <alignment horizontal="center"/>
    </xf>
    <xf numFmtId="0" fontId="2" fillId="23" borderId="8" xfId="2" applyFill="1" applyBorder="1" applyAlignment="1">
      <alignment horizontal="center"/>
    </xf>
    <xf numFmtId="0" fontId="10" fillId="23" borderId="0" xfId="2" applyFont="1" applyFill="1" applyAlignment="1">
      <alignment horizontal="center"/>
    </xf>
    <xf numFmtId="0" fontId="12" fillId="23" borderId="8" xfId="2" applyFont="1" applyFill="1" applyBorder="1" applyAlignment="1">
      <alignment horizontal="center"/>
    </xf>
    <xf numFmtId="0" fontId="10" fillId="23" borderId="8" xfId="2" applyFont="1" applyFill="1" applyBorder="1" applyAlignment="1">
      <alignment horizontal="center"/>
    </xf>
    <xf numFmtId="0" fontId="7" fillId="24" borderId="5" xfId="2" applyFont="1" applyFill="1" applyBorder="1" applyAlignment="1">
      <alignment horizontal="center" vertical="center"/>
    </xf>
    <xf numFmtId="0" fontId="7" fillId="24" borderId="8" xfId="2" applyFont="1" applyFill="1" applyBorder="1" applyAlignment="1">
      <alignment horizontal="center" vertical="center"/>
    </xf>
    <xf numFmtId="0" fontId="7" fillId="24" borderId="4" xfId="2" applyFont="1" applyFill="1" applyBorder="1" applyAlignment="1">
      <alignment horizontal="center"/>
    </xf>
    <xf numFmtId="0" fontId="9" fillId="24" borderId="2" xfId="2" applyFont="1" applyFill="1" applyBorder="1"/>
    <xf numFmtId="0" fontId="9" fillId="24" borderId="3" xfId="2" applyFont="1" applyFill="1" applyBorder="1"/>
    <xf numFmtId="0" fontId="7" fillId="24" borderId="1" xfId="2" applyFont="1" applyFill="1" applyBorder="1" applyAlignment="1">
      <alignment horizontal="right"/>
    </xf>
    <xf numFmtId="0" fontId="2" fillId="10" borderId="0" xfId="2" applyFill="1" applyAlignment="1">
      <alignment horizontal="center"/>
    </xf>
    <xf numFmtId="0" fontId="3" fillId="24" borderId="0" xfId="2" applyFont="1" applyFill="1"/>
    <xf numFmtId="0" fontId="2" fillId="24" borderId="0" xfId="2" applyFill="1"/>
    <xf numFmtId="0" fontId="7" fillId="2" borderId="6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26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7" fillId="2" borderId="3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4" fontId="2" fillId="0" borderId="3" xfId="2" applyNumberFormat="1" applyBorder="1" applyAlignment="1">
      <alignment horizontal="center" vertical="center"/>
    </xf>
    <xf numFmtId="14" fontId="2" fillId="0" borderId="1" xfId="2" applyNumberForma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14" fontId="2" fillId="0" borderId="0" xfId="2" applyNumberFormat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7" fillId="2" borderId="3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2" fillId="0" borderId="3" xfId="2" applyBorder="1" applyAlignment="1">
      <alignment horizontal="left"/>
    </xf>
    <xf numFmtId="0" fontId="2" fillId="0" borderId="2" xfId="2" applyBorder="1" applyAlignment="1">
      <alignment horizontal="left"/>
    </xf>
    <xf numFmtId="0" fontId="2" fillId="0" borderId="1" xfId="2" applyBorder="1" applyAlignment="1">
      <alignment horizontal="left"/>
    </xf>
    <xf numFmtId="0" fontId="11" fillId="4" borderId="6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166" fontId="3" fillId="0" borderId="3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4" borderId="3" xfId="2" applyFont="1" applyFill="1" applyBorder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25" fillId="0" borderId="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11" borderId="6" xfId="2" applyFont="1" applyFill="1" applyBorder="1" applyAlignment="1">
      <alignment horizontal="center" vertical="center"/>
    </xf>
    <xf numFmtId="0" fontId="11" fillId="11" borderId="7" xfId="2" applyFont="1" applyFill="1" applyBorder="1" applyAlignment="1">
      <alignment horizontal="center" vertical="center"/>
    </xf>
    <xf numFmtId="0" fontId="11" fillId="11" borderId="11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11" fillId="2" borderId="6" xfId="2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9" fontId="2" fillId="0" borderId="3" xfId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7" fillId="11" borderId="3" xfId="2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7" fillId="13" borderId="3" xfId="2" applyFont="1" applyFill="1" applyBorder="1" applyAlignment="1">
      <alignment horizontal="center" vertical="center"/>
    </xf>
    <xf numFmtId="0" fontId="7" fillId="13" borderId="2" xfId="2" applyFont="1" applyFill="1" applyBorder="1" applyAlignment="1">
      <alignment horizontal="center" vertical="center"/>
    </xf>
    <xf numFmtId="0" fontId="7" fillId="13" borderId="1" xfId="2" applyFont="1" applyFill="1" applyBorder="1" applyAlignment="1">
      <alignment horizontal="center" vertical="center"/>
    </xf>
    <xf numFmtId="0" fontId="11" fillId="13" borderId="6" xfId="2" applyFont="1" applyFill="1" applyBorder="1" applyAlignment="1">
      <alignment horizontal="center" vertical="center"/>
    </xf>
    <xf numFmtId="0" fontId="11" fillId="13" borderId="11" xfId="2" applyFont="1" applyFill="1" applyBorder="1" applyAlignment="1">
      <alignment horizontal="center" vertical="center"/>
    </xf>
    <xf numFmtId="0" fontId="11" fillId="13" borderId="7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1" fillId="6" borderId="6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24" borderId="6" xfId="2" applyFont="1" applyFill="1" applyBorder="1" applyAlignment="1">
      <alignment horizontal="center" vertical="center"/>
    </xf>
    <xf numFmtId="0" fontId="11" fillId="24" borderId="11" xfId="2" applyFont="1" applyFill="1" applyBorder="1" applyAlignment="1">
      <alignment horizontal="center" vertical="center"/>
    </xf>
    <xf numFmtId="0" fontId="11" fillId="24" borderId="7" xfId="2" applyFont="1" applyFill="1" applyBorder="1" applyAlignment="1">
      <alignment horizontal="center" vertical="center"/>
    </xf>
    <xf numFmtId="0" fontId="7" fillId="24" borderId="3" xfId="2" applyFont="1" applyFill="1" applyBorder="1" applyAlignment="1">
      <alignment horizontal="center" vertical="center"/>
    </xf>
    <xf numFmtId="0" fontId="7" fillId="24" borderId="2" xfId="2" applyFont="1" applyFill="1" applyBorder="1" applyAlignment="1">
      <alignment horizontal="center" vertical="center"/>
    </xf>
    <xf numFmtId="0" fontId="7" fillId="24" borderId="1" xfId="2" applyFont="1" applyFill="1" applyBorder="1" applyAlignment="1">
      <alignment horizontal="center" vertical="center"/>
    </xf>
    <xf numFmtId="0" fontId="7" fillId="14" borderId="3" xfId="2" applyFont="1" applyFill="1" applyBorder="1" applyAlignment="1">
      <alignment horizontal="center" vertical="center"/>
    </xf>
    <xf numFmtId="0" fontId="7" fillId="14" borderId="2" xfId="2" applyFont="1" applyFill="1" applyBorder="1" applyAlignment="1">
      <alignment horizontal="center" vertical="center"/>
    </xf>
    <xf numFmtId="0" fontId="7" fillId="14" borderId="1" xfId="2" applyFont="1" applyFill="1" applyBorder="1" applyAlignment="1">
      <alignment horizontal="center" vertical="center"/>
    </xf>
    <xf numFmtId="0" fontId="11" fillId="14" borderId="6" xfId="2" applyFont="1" applyFill="1" applyBorder="1" applyAlignment="1">
      <alignment horizontal="center" vertical="center"/>
    </xf>
    <xf numFmtId="0" fontId="11" fillId="14" borderId="11" xfId="2" applyFont="1" applyFill="1" applyBorder="1" applyAlignment="1">
      <alignment horizontal="center" vertical="center"/>
    </xf>
    <xf numFmtId="0" fontId="11" fillId="14" borderId="7" xfId="2" applyFont="1" applyFill="1" applyBorder="1" applyAlignment="1">
      <alignment horizontal="center" vertical="center"/>
    </xf>
    <xf numFmtId="0" fontId="2" fillId="0" borderId="6" xfId="2" applyBorder="1" applyAlignment="1">
      <alignment horizontal="left"/>
    </xf>
    <xf numFmtId="0" fontId="2" fillId="0" borderId="11" xfId="2" applyBorder="1" applyAlignment="1">
      <alignment horizontal="left"/>
    </xf>
    <xf numFmtId="0" fontId="2" fillId="0" borderId="7" xfId="2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7" fillId="16" borderId="3" xfId="2" applyFont="1" applyFill="1" applyBorder="1" applyAlignment="1">
      <alignment horizontal="center" vertical="center"/>
    </xf>
    <xf numFmtId="0" fontId="7" fillId="16" borderId="2" xfId="2" applyFont="1" applyFill="1" applyBorder="1" applyAlignment="1">
      <alignment horizontal="center" vertical="center"/>
    </xf>
    <xf numFmtId="0" fontId="7" fillId="16" borderId="1" xfId="2" applyFont="1" applyFill="1" applyBorder="1" applyAlignment="1">
      <alignment horizontal="center" vertical="center"/>
    </xf>
    <xf numFmtId="0" fontId="11" fillId="16" borderId="6" xfId="2" applyFont="1" applyFill="1" applyBorder="1" applyAlignment="1">
      <alignment horizontal="center" vertical="center"/>
    </xf>
    <xf numFmtId="0" fontId="11" fillId="16" borderId="11" xfId="2" applyFont="1" applyFill="1" applyBorder="1" applyAlignment="1">
      <alignment horizontal="center" vertical="center"/>
    </xf>
    <xf numFmtId="0" fontId="11" fillId="16" borderId="7" xfId="2" applyFont="1" applyFill="1" applyBorder="1" applyAlignment="1">
      <alignment horizontal="center" vertical="center"/>
    </xf>
    <xf numFmtId="0" fontId="7" fillId="18" borderId="3" xfId="2" applyFont="1" applyFill="1" applyBorder="1" applyAlignment="1">
      <alignment horizontal="center" vertical="center"/>
    </xf>
    <xf numFmtId="0" fontId="7" fillId="18" borderId="2" xfId="2" applyFont="1" applyFill="1" applyBorder="1" applyAlignment="1">
      <alignment horizontal="center" vertical="center"/>
    </xf>
    <xf numFmtId="0" fontId="7" fillId="18" borderId="1" xfId="2" applyFont="1" applyFill="1" applyBorder="1" applyAlignment="1">
      <alignment horizontal="center" vertical="center"/>
    </xf>
    <xf numFmtId="0" fontId="11" fillId="18" borderId="6" xfId="2" applyFont="1" applyFill="1" applyBorder="1" applyAlignment="1">
      <alignment horizontal="center" vertical="center"/>
    </xf>
    <xf numFmtId="0" fontId="11" fillId="18" borderId="7" xfId="2" applyFont="1" applyFill="1" applyBorder="1" applyAlignment="1">
      <alignment horizontal="center" vertical="center"/>
    </xf>
    <xf numFmtId="0" fontId="11" fillId="18" borderId="1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0" borderId="6" xfId="2" applyFont="1" applyFill="1" applyBorder="1" applyAlignment="1">
      <alignment horizontal="center" vertical="center"/>
    </xf>
    <xf numFmtId="0" fontId="11" fillId="20" borderId="7" xfId="2" applyFont="1" applyFill="1" applyBorder="1" applyAlignment="1">
      <alignment horizontal="center" vertical="center"/>
    </xf>
    <xf numFmtId="0" fontId="7" fillId="20" borderId="3" xfId="2" applyFont="1" applyFill="1" applyBorder="1" applyAlignment="1">
      <alignment horizontal="center" vertical="center"/>
    </xf>
    <xf numFmtId="0" fontId="7" fillId="20" borderId="2" xfId="2" applyFont="1" applyFill="1" applyBorder="1" applyAlignment="1">
      <alignment horizontal="center" vertical="center"/>
    </xf>
    <xf numFmtId="0" fontId="7" fillId="20" borderId="1" xfId="2" applyFont="1" applyFill="1" applyBorder="1" applyAlignment="1">
      <alignment horizontal="center" vertical="center"/>
    </xf>
    <xf numFmtId="0" fontId="11" fillId="20" borderId="11" xfId="2" applyFont="1" applyFill="1" applyBorder="1" applyAlignment="1">
      <alignment horizontal="center" vertical="center"/>
    </xf>
    <xf numFmtId="0" fontId="11" fillId="22" borderId="6" xfId="2" applyFont="1" applyFill="1" applyBorder="1" applyAlignment="1">
      <alignment horizontal="center" vertical="center"/>
    </xf>
    <xf numFmtId="0" fontId="11" fillId="22" borderId="7" xfId="2" applyFont="1" applyFill="1" applyBorder="1" applyAlignment="1">
      <alignment horizontal="center" vertical="center"/>
    </xf>
    <xf numFmtId="0" fontId="7" fillId="22" borderId="3" xfId="2" applyFont="1" applyFill="1" applyBorder="1" applyAlignment="1">
      <alignment horizontal="center" vertical="center"/>
    </xf>
    <xf numFmtId="0" fontId="7" fillId="22" borderId="2" xfId="2" applyFont="1" applyFill="1" applyBorder="1" applyAlignment="1">
      <alignment horizontal="center" vertical="center"/>
    </xf>
    <xf numFmtId="0" fontId="7" fillId="22" borderId="1" xfId="2" applyFont="1" applyFill="1" applyBorder="1" applyAlignment="1">
      <alignment horizontal="center" vertical="center"/>
    </xf>
    <xf numFmtId="0" fontId="11" fillId="22" borderId="11" xfId="2" applyFont="1" applyFill="1" applyBorder="1" applyAlignment="1">
      <alignment horizontal="center" vertical="center"/>
    </xf>
    <xf numFmtId="9" fontId="10" fillId="0" borderId="3" xfId="1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11" fillId="8" borderId="6" xfId="2" applyFont="1" applyFill="1" applyBorder="1" applyAlignment="1">
      <alignment horizontal="center" vertical="center"/>
    </xf>
    <xf numFmtId="0" fontId="11" fillId="8" borderId="11" xfId="2" applyFont="1" applyFill="1" applyBorder="1" applyAlignment="1">
      <alignment horizontal="center" vertical="center"/>
    </xf>
    <xf numFmtId="0" fontId="11" fillId="8" borderId="7" xfId="2" applyFont="1" applyFill="1" applyBorder="1" applyAlignment="1">
      <alignment horizontal="center" vertical="center"/>
    </xf>
    <xf numFmtId="0" fontId="7" fillId="8" borderId="3" xfId="2" applyFont="1" applyFill="1" applyBorder="1" applyAlignment="1">
      <alignment horizontal="center" vertical="center"/>
    </xf>
    <xf numFmtId="0" fontId="7" fillId="8" borderId="2" xfId="2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165" fontId="27" fillId="0" borderId="4" xfId="1" applyNumberFormat="1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2" xr:uid="{DAFC1B7A-72D5-0541-AC46-BA5EA1121100}"/>
    <cellStyle name="Per cent" xfId="1" builtinId="5"/>
  </cellStyles>
  <dxfs count="0"/>
  <tableStyles count="0" defaultTableStyle="TableStyleMedium2" defaultPivotStyle="PivotStyleLight16"/>
  <colors>
    <mruColors>
      <color rgb="FFFFD680"/>
      <color rgb="FFF1AF89"/>
      <color rgb="FFF5931A"/>
      <color rgb="FF92907A"/>
      <color rgb="FF929000"/>
      <color rgb="FF009193"/>
      <color rgb="FFF1CCD5"/>
      <color rgb="FFFF8AD8"/>
      <color rgb="FFFF2F92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32D5-A49E-0341-9200-B2D7B85BC021}">
  <sheetPr codeName="Sheet1">
    <tabColor theme="1"/>
  </sheetPr>
  <dimension ref="A1:R41"/>
  <sheetViews>
    <sheetView view="pageLayout" topLeftCell="B1" zoomScale="88" zoomScaleNormal="70" zoomScaleSheetLayoutView="85" zoomScalePageLayoutView="88" workbookViewId="0">
      <selection sqref="A1:A1048576"/>
    </sheetView>
  </sheetViews>
  <sheetFormatPr baseColWidth="10" defaultRowHeight="13" x14ac:dyDescent="0.15"/>
  <cols>
    <col min="1" max="1" width="2" style="1" hidden="1" customWidth="1"/>
    <col min="2" max="2" width="11.83203125" style="1" customWidth="1"/>
    <col min="3" max="3" width="0.83203125" style="1" hidden="1" customWidth="1"/>
    <col min="4" max="4" width="12.6640625" style="1" customWidth="1"/>
    <col min="5" max="5" width="5" style="1" customWidth="1"/>
    <col min="6" max="6" width="12.6640625" style="1" customWidth="1"/>
    <col min="7" max="7" width="5" style="1" customWidth="1"/>
    <col min="8" max="8" width="12.6640625" style="1" customWidth="1"/>
    <col min="9" max="9" width="5" style="1" customWidth="1"/>
    <col min="10" max="10" width="12.6640625" style="1" customWidth="1"/>
    <col min="11" max="11" width="5" style="1" customWidth="1"/>
    <col min="12" max="12" width="12.6640625" style="1" customWidth="1"/>
    <col min="13" max="13" width="5" style="1" customWidth="1"/>
    <col min="14" max="14" width="12.6640625" style="1" customWidth="1"/>
    <col min="15" max="15" width="5" style="1" customWidth="1"/>
    <col min="16" max="16" width="12.6640625" style="1" customWidth="1"/>
    <col min="17" max="17" width="5" style="1" customWidth="1"/>
    <col min="18" max="18" width="2.1640625" style="1" customWidth="1"/>
    <col min="19" max="239" width="8.83203125" style="1" customWidth="1"/>
    <col min="240" max="16384" width="10.83203125" style="1"/>
  </cols>
  <sheetData>
    <row r="1" spans="1:18" ht="29" customHeight="1" thickBot="1" x14ac:dyDescent="0.2">
      <c r="B1" s="258" t="s">
        <v>175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14" thickBot="1" x14ac:dyDescent="0.2">
      <c r="B2" s="256" t="s">
        <v>28</v>
      </c>
      <c r="C2" s="257"/>
      <c r="D2" s="259">
        <v>45505</v>
      </c>
      <c r="E2" s="260"/>
      <c r="F2" s="20"/>
      <c r="G2" s="20"/>
      <c r="H2" s="20"/>
      <c r="I2" s="20"/>
      <c r="J2" s="20"/>
      <c r="K2" s="20"/>
      <c r="L2" s="20"/>
      <c r="M2" s="20"/>
      <c r="N2" s="261"/>
      <c r="O2" s="261"/>
      <c r="P2" s="262"/>
      <c r="Q2" s="262"/>
    </row>
    <row r="3" spans="1:18" ht="6" customHeight="1" thickBot="1" x14ac:dyDescent="0.2">
      <c r="B3" s="19"/>
      <c r="C3" s="19"/>
      <c r="D3" s="21"/>
      <c r="E3" s="21"/>
      <c r="F3" s="20"/>
      <c r="G3" s="20"/>
      <c r="H3" s="20"/>
      <c r="I3" s="20"/>
      <c r="J3" s="20"/>
      <c r="K3" s="20"/>
      <c r="L3" s="20"/>
      <c r="M3" s="20"/>
      <c r="N3" s="19"/>
      <c r="O3" s="19"/>
      <c r="P3" s="21"/>
      <c r="Q3" s="21"/>
    </row>
    <row r="4" spans="1:18" ht="13" customHeight="1" thickBot="1" x14ac:dyDescent="0.2">
      <c r="B4" s="256" t="s">
        <v>29</v>
      </c>
      <c r="C4" s="257"/>
      <c r="D4" s="259">
        <f>D2+90</f>
        <v>45595</v>
      </c>
      <c r="E4" s="263"/>
      <c r="F4" s="20"/>
      <c r="G4" s="20"/>
      <c r="H4" s="20"/>
      <c r="I4" s="20"/>
      <c r="J4" s="20"/>
      <c r="K4" s="20"/>
      <c r="L4" s="20"/>
      <c r="M4" s="20"/>
      <c r="N4" s="261"/>
      <c r="O4" s="261"/>
      <c r="P4" s="262"/>
      <c r="Q4" s="264"/>
    </row>
    <row r="6" spans="1:18" ht="14" thickBot="1" x14ac:dyDescent="0.2"/>
    <row r="7" spans="1:18" ht="16" customHeight="1" x14ac:dyDescent="0.15">
      <c r="B7" s="254" t="s">
        <v>182</v>
      </c>
      <c r="D7" s="252" t="s">
        <v>3</v>
      </c>
      <c r="E7" s="253"/>
      <c r="F7" s="252" t="s">
        <v>4</v>
      </c>
      <c r="G7" s="253"/>
      <c r="H7" s="252" t="s">
        <v>5</v>
      </c>
      <c r="I7" s="253"/>
      <c r="J7" s="252" t="s">
        <v>6</v>
      </c>
      <c r="K7" s="253"/>
      <c r="L7" s="252" t="s">
        <v>7</v>
      </c>
      <c r="M7" s="253"/>
      <c r="N7" s="252" t="s">
        <v>8</v>
      </c>
      <c r="O7" s="253"/>
      <c r="P7" s="252" t="s">
        <v>9</v>
      </c>
      <c r="Q7" s="253"/>
    </row>
    <row r="8" spans="1:18" ht="14" thickBot="1" x14ac:dyDescent="0.2">
      <c r="B8" s="254"/>
      <c r="D8" s="8" t="s">
        <v>14</v>
      </c>
      <c r="E8" s="9" t="s">
        <v>30</v>
      </c>
      <c r="F8" s="8" t="s">
        <v>14</v>
      </c>
      <c r="G8" s="9" t="s">
        <v>30</v>
      </c>
      <c r="H8" s="8" t="s">
        <v>14</v>
      </c>
      <c r="I8" s="9" t="s">
        <v>30</v>
      </c>
      <c r="J8" s="8" t="s">
        <v>14</v>
      </c>
      <c r="K8" s="9" t="s">
        <v>30</v>
      </c>
      <c r="L8" s="8" t="s">
        <v>14</v>
      </c>
      <c r="M8" s="9" t="s">
        <v>30</v>
      </c>
      <c r="N8" s="8" t="s">
        <v>14</v>
      </c>
      <c r="O8" s="9" t="s">
        <v>30</v>
      </c>
      <c r="P8" s="8" t="s">
        <v>14</v>
      </c>
      <c r="Q8" s="9" t="s">
        <v>30</v>
      </c>
    </row>
    <row r="9" spans="1:18" ht="6" customHeight="1" x14ac:dyDescent="0.15">
      <c r="B9" s="114"/>
      <c r="C9" s="3"/>
      <c r="D9" s="49"/>
      <c r="E9" s="50"/>
      <c r="F9" s="33"/>
      <c r="G9" s="34"/>
      <c r="H9" s="33"/>
      <c r="I9" s="34"/>
      <c r="J9" s="33"/>
      <c r="K9" s="34"/>
      <c r="L9" s="33"/>
      <c r="M9" s="34"/>
      <c r="N9" s="33"/>
      <c r="O9" s="34"/>
      <c r="P9" s="33"/>
      <c r="Q9" s="34"/>
    </row>
    <row r="10" spans="1:18" x14ac:dyDescent="0.15">
      <c r="A10" s="1" t="s">
        <v>113</v>
      </c>
      <c r="B10" s="115" t="str">
        <f>IF(E10="","","grams")</f>
        <v>grams</v>
      </c>
      <c r="D10" s="76" t="str">
        <f>IF(E10="","",$A10)</f>
        <v>Mysis</v>
      </c>
      <c r="E10" s="73">
        <f>IF(SUM('Aquarium:Small Eyed Ray'!F80)=0,"",SUM('Aquarium:Small Eyed Ray'!F80))</f>
        <v>30</v>
      </c>
      <c r="F10" s="76" t="str">
        <f>IF(G10="","",$A10)</f>
        <v>Mysis</v>
      </c>
      <c r="G10" s="73">
        <f>IF(SUM('Aquarium:Small Eyed Ray'!H80)=0,"",SUM('Aquarium:Small Eyed Ray'!H80))</f>
        <v>30</v>
      </c>
      <c r="H10" s="76" t="str">
        <f>IF(I10="","",$A10)</f>
        <v>Mysis</v>
      </c>
      <c r="I10" s="73">
        <f>IF(SUM('Aquarium:Small Eyed Ray'!J80)=0,"",SUM('Aquarium:Small Eyed Ray'!J80))</f>
        <v>30</v>
      </c>
      <c r="J10" s="76" t="str">
        <f>IF(K10="","",$A10)</f>
        <v>Mysis</v>
      </c>
      <c r="K10" s="73">
        <f>IF(SUM('Aquarium:Small Eyed Ray'!L80)=0,"",SUM('Aquarium:Small Eyed Ray'!L80))</f>
        <v>30</v>
      </c>
      <c r="L10" s="76" t="str">
        <f>IF(M10="","",$A10)</f>
        <v>Mysis</v>
      </c>
      <c r="M10" s="73">
        <f>IF(SUM('Aquarium:Small Eyed Ray'!N80)=0,"",SUM('Aquarium:Small Eyed Ray'!N80))</f>
        <v>30</v>
      </c>
      <c r="N10" s="76" t="str">
        <f>IF(O10="","",$A10)</f>
        <v>Mysis</v>
      </c>
      <c r="O10" s="73">
        <f>IF(SUM('Aquarium:Small Eyed Ray'!P80)=0,"",SUM('Aquarium:Small Eyed Ray'!P80))</f>
        <v>30</v>
      </c>
      <c r="P10" s="76" t="str">
        <f>IF(Q10="","",$A10)</f>
        <v>Mysis</v>
      </c>
      <c r="Q10" s="73">
        <f>IF(SUM('Aquarium:Small Eyed Ray'!D80)=0,"",SUM('Aquarium:Small Eyed Ray'!D80))</f>
        <v>30</v>
      </c>
    </row>
    <row r="11" spans="1:18" x14ac:dyDescent="0.15">
      <c r="A11" s="1" t="s">
        <v>123</v>
      </c>
      <c r="B11" s="115" t="str">
        <f t="shared" ref="B11:B38" si="0">IF(E11="","","grams")</f>
        <v>grams</v>
      </c>
      <c r="D11" s="76" t="str">
        <f t="shared" ref="D11:D38" si="1">IF(E11="","",$A11)</f>
        <v>Red plankton</v>
      </c>
      <c r="E11" s="73">
        <f>IF(SUM('Aquarium:Small Eyed Ray'!F81)=0,"",SUM('Aquarium:Small Eyed Ray'!F81))</f>
        <v>20</v>
      </c>
      <c r="F11" s="76" t="str">
        <f t="shared" ref="F11:F38" si="2">IF(G11="","",$A11)</f>
        <v>Red plankton</v>
      </c>
      <c r="G11" s="73">
        <f>IF(SUM('Aquarium:Small Eyed Ray'!H81)=0,"",SUM('Aquarium:Small Eyed Ray'!H81))</f>
        <v>20</v>
      </c>
      <c r="H11" s="76" t="str">
        <f t="shared" ref="H11:H38" si="3">IF(I11="","",$A11)</f>
        <v>Red plankton</v>
      </c>
      <c r="I11" s="73">
        <f>IF(SUM('Aquarium:Small Eyed Ray'!J81)=0,"",SUM('Aquarium:Small Eyed Ray'!J81))</f>
        <v>20</v>
      </c>
      <c r="J11" s="76" t="str">
        <f t="shared" ref="J11:J38" si="4">IF(K11="","",$A11)</f>
        <v>Red plankton</v>
      </c>
      <c r="K11" s="73">
        <f>IF(SUM('Aquarium:Small Eyed Ray'!L81)=0,"",SUM('Aquarium:Small Eyed Ray'!L81))</f>
        <v>20</v>
      </c>
      <c r="L11" s="76" t="str">
        <f t="shared" ref="L11:L38" si="5">IF(M11="","",$A11)</f>
        <v>Red plankton</v>
      </c>
      <c r="M11" s="73">
        <f>IF(SUM('Aquarium:Small Eyed Ray'!N81)=0,"",SUM('Aquarium:Small Eyed Ray'!N81))</f>
        <v>20</v>
      </c>
      <c r="N11" s="76" t="str">
        <f t="shared" ref="N11:N38" si="6">IF(O11="","",$A11)</f>
        <v>Red plankton</v>
      </c>
      <c r="O11" s="73">
        <f>IF(SUM('Aquarium:Small Eyed Ray'!P81)=0,"",SUM('Aquarium:Small Eyed Ray'!P81))</f>
        <v>20</v>
      </c>
      <c r="P11" s="76" t="str">
        <f t="shared" ref="P11:P38" si="7">IF(Q11="","",$A11)</f>
        <v>Red plankton</v>
      </c>
      <c r="Q11" s="73">
        <f>IF(SUM('Aquarium:Small Eyed Ray'!D81)=0,"",SUM('Aquarium:Small Eyed Ray'!D81))</f>
        <v>20</v>
      </c>
    </row>
    <row r="12" spans="1:18" x14ac:dyDescent="0.15">
      <c r="A12" s="1" t="s">
        <v>122</v>
      </c>
      <c r="B12" s="115" t="str">
        <f t="shared" si="0"/>
        <v>grams</v>
      </c>
      <c r="D12" s="76" t="str">
        <f t="shared" si="1"/>
        <v>Rotifers</v>
      </c>
      <c r="E12" s="73">
        <f>IF(SUM('Aquarium:Small Eyed Ray'!F82)=0,"",SUM('Aquarium:Small Eyed Ray'!F82))</f>
        <v>20</v>
      </c>
      <c r="F12" s="76" t="str">
        <f t="shared" si="2"/>
        <v>Rotifers</v>
      </c>
      <c r="G12" s="73">
        <f>IF(SUM('Aquarium:Small Eyed Ray'!H82)=0,"",SUM('Aquarium:Small Eyed Ray'!H82))</f>
        <v>20</v>
      </c>
      <c r="H12" s="76" t="str">
        <f t="shared" si="3"/>
        <v>Rotifers</v>
      </c>
      <c r="I12" s="73">
        <f>IF(SUM('Aquarium:Small Eyed Ray'!J82)=0,"",SUM('Aquarium:Small Eyed Ray'!J82))</f>
        <v>20</v>
      </c>
      <c r="J12" s="76" t="str">
        <f t="shared" si="4"/>
        <v>Rotifers</v>
      </c>
      <c r="K12" s="73">
        <f>IF(SUM('Aquarium:Small Eyed Ray'!L82)=0,"",SUM('Aquarium:Small Eyed Ray'!L82))</f>
        <v>20</v>
      </c>
      <c r="L12" s="76" t="str">
        <f t="shared" si="5"/>
        <v>Rotifers</v>
      </c>
      <c r="M12" s="73">
        <f>IF(SUM('Aquarium:Small Eyed Ray'!N82)=0,"",SUM('Aquarium:Small Eyed Ray'!N82))</f>
        <v>20</v>
      </c>
      <c r="N12" s="76" t="str">
        <f t="shared" si="6"/>
        <v>Rotifers</v>
      </c>
      <c r="O12" s="73">
        <f>IF(SUM('Aquarium:Small Eyed Ray'!P82)=0,"",SUM('Aquarium:Small Eyed Ray'!P82))</f>
        <v>20</v>
      </c>
      <c r="P12" s="76" t="str">
        <f t="shared" si="7"/>
        <v>Rotifers</v>
      </c>
      <c r="Q12" s="73">
        <f>IF(SUM('Aquarium:Small Eyed Ray'!D82)=0,"",SUM('Aquarium:Small Eyed Ray'!D82))</f>
        <v>20</v>
      </c>
    </row>
    <row r="13" spans="1:18" x14ac:dyDescent="0.15">
      <c r="A13" s="1" t="s">
        <v>118</v>
      </c>
      <c r="B13" s="115" t="str">
        <f t="shared" si="0"/>
        <v>grams</v>
      </c>
      <c r="D13" s="76" t="str">
        <f t="shared" si="1"/>
        <v>Daphnia</v>
      </c>
      <c r="E13" s="73">
        <f>IF(SUM('Aquarium:Small Eyed Ray'!F83)=0,"",SUM('Aquarium:Small Eyed Ray'!F83))</f>
        <v>40</v>
      </c>
      <c r="F13" s="76" t="str">
        <f t="shared" si="2"/>
        <v>Daphnia</v>
      </c>
      <c r="G13" s="73">
        <f>IF(SUM('Aquarium:Small Eyed Ray'!H83)=0,"",SUM('Aquarium:Small Eyed Ray'!H83))</f>
        <v>40</v>
      </c>
      <c r="H13" s="76" t="str">
        <f t="shared" si="3"/>
        <v>Daphnia</v>
      </c>
      <c r="I13" s="73">
        <f>IF(SUM('Aquarium:Small Eyed Ray'!J83)=0,"",SUM('Aquarium:Small Eyed Ray'!J83))</f>
        <v>40</v>
      </c>
      <c r="J13" s="76" t="str">
        <f t="shared" si="4"/>
        <v>Daphnia</v>
      </c>
      <c r="K13" s="73">
        <f>IF(SUM('Aquarium:Small Eyed Ray'!L83)=0,"",SUM('Aquarium:Small Eyed Ray'!L83))</f>
        <v>40</v>
      </c>
      <c r="L13" s="76" t="str">
        <f t="shared" si="5"/>
        <v>Daphnia</v>
      </c>
      <c r="M13" s="73">
        <f>IF(SUM('Aquarium:Small Eyed Ray'!N83)=0,"",SUM('Aquarium:Small Eyed Ray'!N83))</f>
        <v>40</v>
      </c>
      <c r="N13" s="76" t="str">
        <f t="shared" si="6"/>
        <v>Daphnia</v>
      </c>
      <c r="O13" s="73">
        <f>IF(SUM('Aquarium:Small Eyed Ray'!P83)=0,"",SUM('Aquarium:Small Eyed Ray'!P83))</f>
        <v>40</v>
      </c>
      <c r="P13" s="76" t="str">
        <f t="shared" si="7"/>
        <v>Daphnia</v>
      </c>
      <c r="Q13" s="73">
        <f>IF(SUM('Aquarium:Small Eyed Ray'!D83)=0,"",SUM('Aquarium:Small Eyed Ray'!D83))</f>
        <v>40</v>
      </c>
    </row>
    <row r="14" spans="1:18" x14ac:dyDescent="0.15">
      <c r="A14" s="1" t="s">
        <v>116</v>
      </c>
      <c r="B14" s="115" t="str">
        <f t="shared" si="0"/>
        <v>grams</v>
      </c>
      <c r="D14" s="76" t="str">
        <f t="shared" si="1"/>
        <v>Bloodworm</v>
      </c>
      <c r="E14" s="73">
        <f>IF(SUM('Aquarium:Small Eyed Ray'!F84)=0,"",SUM('Aquarium:Small Eyed Ray'!F84))</f>
        <v>40</v>
      </c>
      <c r="F14" s="76" t="str">
        <f t="shared" si="2"/>
        <v>Bloodworm</v>
      </c>
      <c r="G14" s="73">
        <f>IF(SUM('Aquarium:Small Eyed Ray'!H84)=0,"",SUM('Aquarium:Small Eyed Ray'!H84))</f>
        <v>40</v>
      </c>
      <c r="H14" s="76" t="str">
        <f t="shared" si="3"/>
        <v>Bloodworm</v>
      </c>
      <c r="I14" s="73">
        <f>IF(SUM('Aquarium:Small Eyed Ray'!J84)=0,"",SUM('Aquarium:Small Eyed Ray'!J84))</f>
        <v>40</v>
      </c>
      <c r="J14" s="76" t="str">
        <f t="shared" si="4"/>
        <v>Bloodworm</v>
      </c>
      <c r="K14" s="73">
        <f>IF(SUM('Aquarium:Small Eyed Ray'!L84)=0,"",SUM('Aquarium:Small Eyed Ray'!L84))</f>
        <v>40</v>
      </c>
      <c r="L14" s="76" t="str">
        <f t="shared" si="5"/>
        <v>Bloodworm</v>
      </c>
      <c r="M14" s="73">
        <f>IF(SUM('Aquarium:Small Eyed Ray'!N84)=0,"",SUM('Aquarium:Small Eyed Ray'!N84))</f>
        <v>40</v>
      </c>
      <c r="N14" s="76" t="str">
        <f t="shared" si="6"/>
        <v>Bloodworm</v>
      </c>
      <c r="O14" s="73">
        <f>IF(SUM('Aquarium:Small Eyed Ray'!P84)=0,"",SUM('Aquarium:Small Eyed Ray'!P84))</f>
        <v>40</v>
      </c>
      <c r="P14" s="76" t="str">
        <f t="shared" si="7"/>
        <v>Bloodworm</v>
      </c>
      <c r="Q14" s="73">
        <f>IF(SUM('Aquarium:Small Eyed Ray'!D84)=0,"",SUM('Aquarium:Small Eyed Ray'!D84))</f>
        <v>40</v>
      </c>
    </row>
    <row r="15" spans="1:18" x14ac:dyDescent="0.15">
      <c r="A15" s="1" t="s">
        <v>112</v>
      </c>
      <c r="B15" s="115" t="str">
        <f t="shared" si="0"/>
        <v>grams</v>
      </c>
      <c r="D15" s="76" t="str">
        <f t="shared" si="1"/>
        <v>Brineshrimp</v>
      </c>
      <c r="E15" s="73">
        <f>IF(SUM('Aquarium:Small Eyed Ray'!F85)=0,"",SUM('Aquarium:Small Eyed Ray'!F85))</f>
        <v>30</v>
      </c>
      <c r="F15" s="76" t="str">
        <f t="shared" si="2"/>
        <v>Brineshrimp</v>
      </c>
      <c r="G15" s="73">
        <f>IF(SUM('Aquarium:Small Eyed Ray'!H85)=0,"",SUM('Aquarium:Small Eyed Ray'!H85))</f>
        <v>30</v>
      </c>
      <c r="H15" s="76" t="str">
        <f t="shared" si="3"/>
        <v>Brineshrimp</v>
      </c>
      <c r="I15" s="73">
        <f>IF(SUM('Aquarium:Small Eyed Ray'!J85)=0,"",SUM('Aquarium:Small Eyed Ray'!J85))</f>
        <v>30</v>
      </c>
      <c r="J15" s="76" t="str">
        <f t="shared" si="4"/>
        <v>Brineshrimp</v>
      </c>
      <c r="K15" s="73">
        <f>IF(SUM('Aquarium:Small Eyed Ray'!L85)=0,"",SUM('Aquarium:Small Eyed Ray'!L85))</f>
        <v>30</v>
      </c>
      <c r="L15" s="76" t="str">
        <f t="shared" si="5"/>
        <v>Brineshrimp</v>
      </c>
      <c r="M15" s="73">
        <f>IF(SUM('Aquarium:Small Eyed Ray'!N85)=0,"",SUM('Aquarium:Small Eyed Ray'!N85))</f>
        <v>30</v>
      </c>
      <c r="N15" s="76" t="str">
        <f t="shared" si="6"/>
        <v>Brineshrimp</v>
      </c>
      <c r="O15" s="73">
        <f>IF(SUM('Aquarium:Small Eyed Ray'!P85)=0,"",SUM('Aquarium:Small Eyed Ray'!P85))</f>
        <v>30</v>
      </c>
      <c r="P15" s="76" t="str">
        <f t="shared" si="7"/>
        <v>Brineshrimp</v>
      </c>
      <c r="Q15" s="73">
        <f>IF(SUM('Aquarium:Small Eyed Ray'!D85)=0,"",SUM('Aquarium:Small Eyed Ray'!D85))</f>
        <v>30</v>
      </c>
    </row>
    <row r="16" spans="1:18" x14ac:dyDescent="0.15">
      <c r="A16" s="1" t="s">
        <v>121</v>
      </c>
      <c r="B16" s="115" t="str">
        <f t="shared" si="0"/>
        <v/>
      </c>
      <c r="D16" s="76" t="str">
        <f t="shared" si="1"/>
        <v/>
      </c>
      <c r="E16" s="73" t="str">
        <f>IF(SUM('Aquarium:Small Eyed Ray'!F86)=0,"",SUM('Aquarium:Small Eyed Ray'!F86))</f>
        <v/>
      </c>
      <c r="F16" s="76" t="str">
        <f t="shared" si="2"/>
        <v>Cockles</v>
      </c>
      <c r="G16" s="73">
        <f>IF(SUM('Aquarium:Small Eyed Ray'!H86)=0,"",SUM('Aquarium:Small Eyed Ray'!H86))</f>
        <v>4</v>
      </c>
      <c r="H16" s="76" t="str">
        <f t="shared" si="3"/>
        <v/>
      </c>
      <c r="I16" s="73" t="str">
        <f>IF(SUM('Aquarium:Small Eyed Ray'!J86)=0,"",SUM('Aquarium:Small Eyed Ray'!J86))</f>
        <v/>
      </c>
      <c r="J16" s="76" t="str">
        <f t="shared" si="4"/>
        <v>Cockles</v>
      </c>
      <c r="K16" s="73">
        <f>IF(SUM('Aquarium:Small Eyed Ray'!L86)=0,"",SUM('Aquarium:Small Eyed Ray'!L86))</f>
        <v>4</v>
      </c>
      <c r="L16" s="76" t="str">
        <f t="shared" si="5"/>
        <v/>
      </c>
      <c r="M16" s="73" t="str">
        <f>IF(SUM('Aquarium:Small Eyed Ray'!N86)=0,"",SUM('Aquarium:Small Eyed Ray'!N86))</f>
        <v/>
      </c>
      <c r="N16" s="76" t="str">
        <f t="shared" si="6"/>
        <v/>
      </c>
      <c r="O16" s="73" t="str">
        <f>IF(SUM('Aquarium:Small Eyed Ray'!P86)=0,"",SUM('Aquarium:Small Eyed Ray'!P86))</f>
        <v/>
      </c>
      <c r="P16" s="76" t="str">
        <f t="shared" si="7"/>
        <v>Cockles</v>
      </c>
      <c r="Q16" s="73">
        <f>IF(SUM('Aquarium:Small Eyed Ray'!D86)=0,"",SUM('Aquarium:Small Eyed Ray'!D86))</f>
        <v>4</v>
      </c>
    </row>
    <row r="17" spans="1:17" x14ac:dyDescent="0.15">
      <c r="A17" s="1" t="s">
        <v>129</v>
      </c>
      <c r="B17" s="115" t="str">
        <f t="shared" si="0"/>
        <v>grams</v>
      </c>
      <c r="D17" s="76" t="str">
        <f t="shared" si="1"/>
        <v>Krill pacificia</v>
      </c>
      <c r="E17" s="73">
        <f>IF(SUM('Aquarium:Small Eyed Ray'!F87)=0,"",SUM('Aquarium:Small Eyed Ray'!F87))</f>
        <v>80</v>
      </c>
      <c r="F17" s="76" t="str">
        <f t="shared" si="2"/>
        <v>Krill pacificia</v>
      </c>
      <c r="G17" s="73">
        <f>IF(SUM('Aquarium:Small Eyed Ray'!H87)=0,"",SUM('Aquarium:Small Eyed Ray'!H87))</f>
        <v>80</v>
      </c>
      <c r="H17" s="76" t="str">
        <f t="shared" si="3"/>
        <v>Krill pacificia</v>
      </c>
      <c r="I17" s="73">
        <f>IF(SUM('Aquarium:Small Eyed Ray'!J87)=0,"",SUM('Aquarium:Small Eyed Ray'!J87))</f>
        <v>80</v>
      </c>
      <c r="J17" s="76" t="str">
        <f t="shared" si="4"/>
        <v>Krill pacificia</v>
      </c>
      <c r="K17" s="73">
        <f>IF(SUM('Aquarium:Small Eyed Ray'!L87)=0,"",SUM('Aquarium:Small Eyed Ray'!L87))</f>
        <v>80</v>
      </c>
      <c r="L17" s="76" t="str">
        <f t="shared" si="5"/>
        <v>Krill pacificia</v>
      </c>
      <c r="M17" s="73">
        <f>IF(SUM('Aquarium:Small Eyed Ray'!N87)=0,"",SUM('Aquarium:Small Eyed Ray'!N87))</f>
        <v>80</v>
      </c>
      <c r="N17" s="76" t="str">
        <f t="shared" si="6"/>
        <v>Krill pacificia</v>
      </c>
      <c r="O17" s="73">
        <f>IF(SUM('Aquarium:Small Eyed Ray'!P87)=0,"",SUM('Aquarium:Small Eyed Ray'!P87))</f>
        <v>80</v>
      </c>
      <c r="P17" s="76" t="str">
        <f t="shared" si="7"/>
        <v>Krill pacificia</v>
      </c>
      <c r="Q17" s="73">
        <f>IF(SUM('Aquarium:Small Eyed Ray'!D87)=0,"",SUM('Aquarium:Small Eyed Ray'!D87))</f>
        <v>80</v>
      </c>
    </row>
    <row r="18" spans="1:17" x14ac:dyDescent="0.15">
      <c r="A18" s="1" t="s">
        <v>130</v>
      </c>
      <c r="B18" s="115" t="str">
        <f t="shared" si="0"/>
        <v>grams</v>
      </c>
      <c r="D18" s="76" t="str">
        <f t="shared" si="1"/>
        <v>Krill superba</v>
      </c>
      <c r="E18" s="73">
        <f>IF(SUM('Aquarium:Small Eyed Ray'!F88)=0,"",SUM('Aquarium:Small Eyed Ray'!F88))</f>
        <v>100</v>
      </c>
      <c r="F18" s="76" t="str">
        <f t="shared" si="2"/>
        <v>Krill superba</v>
      </c>
      <c r="G18" s="73">
        <f>IF(SUM('Aquarium:Small Eyed Ray'!H88)=0,"",SUM('Aquarium:Small Eyed Ray'!H88))</f>
        <v>100</v>
      </c>
      <c r="H18" s="76" t="str">
        <f t="shared" si="3"/>
        <v>Krill superba</v>
      </c>
      <c r="I18" s="73">
        <f>IF(SUM('Aquarium:Small Eyed Ray'!J88)=0,"",SUM('Aquarium:Small Eyed Ray'!J88))</f>
        <v>100</v>
      </c>
      <c r="J18" s="76" t="str">
        <f t="shared" si="4"/>
        <v>Krill superba</v>
      </c>
      <c r="K18" s="73">
        <f>IF(SUM('Aquarium:Small Eyed Ray'!L88)=0,"",SUM('Aquarium:Small Eyed Ray'!L88))</f>
        <v>100</v>
      </c>
      <c r="L18" s="76" t="str">
        <f t="shared" si="5"/>
        <v>Krill superba</v>
      </c>
      <c r="M18" s="73">
        <f>IF(SUM('Aquarium:Small Eyed Ray'!N88)=0,"",SUM('Aquarium:Small Eyed Ray'!N88))</f>
        <v>100</v>
      </c>
      <c r="N18" s="76" t="str">
        <f t="shared" si="6"/>
        <v>Krill superba</v>
      </c>
      <c r="O18" s="73">
        <f>IF(SUM('Aquarium:Small Eyed Ray'!P88)=0,"",SUM('Aquarium:Small Eyed Ray'!P88))</f>
        <v>100</v>
      </c>
      <c r="P18" s="76" t="str">
        <f t="shared" si="7"/>
        <v>Krill superba</v>
      </c>
      <c r="Q18" s="73">
        <f>IF(SUM('Aquarium:Small Eyed Ray'!D88)=0,"",SUM('Aquarium:Small Eyed Ray'!D88))</f>
        <v>100</v>
      </c>
    </row>
    <row r="19" spans="1:17" x14ac:dyDescent="0.15">
      <c r="A19" s="1" t="s">
        <v>169</v>
      </c>
      <c r="B19" s="115" t="str">
        <f>IF(E19="","","pcs")</f>
        <v/>
      </c>
      <c r="C19" s="3"/>
      <c r="D19" s="76" t="str">
        <f t="shared" si="1"/>
        <v/>
      </c>
      <c r="E19" s="73" t="str">
        <f>IF(SUM('Aquarium:Small Eyed Ray'!F89)=0,"",SUM('Aquarium:Small Eyed Ray'!F89))</f>
        <v/>
      </c>
      <c r="F19" s="76" t="str">
        <f t="shared" si="2"/>
        <v/>
      </c>
      <c r="G19" s="73" t="str">
        <f>IF(SUM('Aquarium:Small Eyed Ray'!H89)=0,"",SUM('Aquarium:Small Eyed Ray'!H89))</f>
        <v/>
      </c>
      <c r="H19" s="76" t="str">
        <f t="shared" si="3"/>
        <v/>
      </c>
      <c r="I19" s="73" t="str">
        <f>IF(SUM('Aquarium:Small Eyed Ray'!J89)=0,"",SUM('Aquarium:Small Eyed Ray'!J89))</f>
        <v/>
      </c>
      <c r="J19" s="76" t="str">
        <f t="shared" si="4"/>
        <v/>
      </c>
      <c r="K19" s="73" t="str">
        <f>IF(SUM('Aquarium:Small Eyed Ray'!L89)=0,"",SUM('Aquarium:Small Eyed Ray'!L89))</f>
        <v/>
      </c>
      <c r="L19" s="76" t="str">
        <f t="shared" si="5"/>
        <v/>
      </c>
      <c r="M19" s="73" t="str">
        <f>IF(SUM('Aquarium:Small Eyed Ray'!N89)=0,"",SUM('Aquarium:Small Eyed Ray'!N89))</f>
        <v/>
      </c>
      <c r="N19" s="76" t="str">
        <f t="shared" si="6"/>
        <v/>
      </c>
      <c r="O19" s="73" t="str">
        <f>IF(SUM('Aquarium:Small Eyed Ray'!P89)=0,"",SUM('Aquarium:Small Eyed Ray'!P89))</f>
        <v/>
      </c>
      <c r="P19" s="76" t="str">
        <f t="shared" si="7"/>
        <v/>
      </c>
      <c r="Q19" s="73" t="str">
        <f>IF(SUM('Aquarium:Small Eyed Ray'!D89)=0,"",SUM('Aquarium:Small Eyed Ray'!D89))</f>
        <v/>
      </c>
    </row>
    <row r="20" spans="1:17" x14ac:dyDescent="0.15">
      <c r="A20" s="1" t="s">
        <v>168</v>
      </c>
      <c r="B20" s="115" t="str">
        <f>IF(E20="","","pcs")</f>
        <v/>
      </c>
      <c r="D20" s="76" t="str">
        <f t="shared" si="1"/>
        <v/>
      </c>
      <c r="E20" s="73" t="str">
        <f>IF(SUM('Aquarium:Small Eyed Ray'!F90)=0,"",SUM('Aquarium:Small Eyed Ray'!F90))</f>
        <v/>
      </c>
      <c r="F20" s="76" t="str">
        <f t="shared" si="2"/>
        <v/>
      </c>
      <c r="G20" s="73" t="str">
        <f>IF(SUM('Aquarium:Small Eyed Ray'!H90)=0,"",SUM('Aquarium:Small Eyed Ray'!H90))</f>
        <v/>
      </c>
      <c r="H20" s="76" t="str">
        <f t="shared" si="3"/>
        <v/>
      </c>
      <c r="I20" s="73" t="str">
        <f>IF(SUM('Aquarium:Small Eyed Ray'!J90)=0,"",SUM('Aquarium:Small Eyed Ray'!J90))</f>
        <v/>
      </c>
      <c r="J20" s="76" t="str">
        <f t="shared" si="4"/>
        <v/>
      </c>
      <c r="K20" s="73" t="str">
        <f>IF(SUM('Aquarium:Small Eyed Ray'!L90)=0,"",SUM('Aquarium:Small Eyed Ray'!L90))</f>
        <v/>
      </c>
      <c r="L20" s="76" t="str">
        <f t="shared" si="5"/>
        <v/>
      </c>
      <c r="M20" s="73" t="str">
        <f>IF(SUM('Aquarium:Small Eyed Ray'!N90)=0,"",SUM('Aquarium:Small Eyed Ray'!N90))</f>
        <v/>
      </c>
      <c r="N20" s="76" t="str">
        <f t="shared" si="6"/>
        <v/>
      </c>
      <c r="O20" s="73" t="str">
        <f>IF(SUM('Aquarium:Small Eyed Ray'!P90)=0,"",SUM('Aquarium:Small Eyed Ray'!P90))</f>
        <v/>
      </c>
      <c r="P20" s="76" t="str">
        <f t="shared" si="7"/>
        <v/>
      </c>
      <c r="Q20" s="73" t="str">
        <f>IF(SUM('Aquarium:Small Eyed Ray'!D90)=0,"",SUM('Aquarium:Small Eyed Ray'!D90))</f>
        <v/>
      </c>
    </row>
    <row r="21" spans="1:17" x14ac:dyDescent="0.15">
      <c r="A21" s="1" t="s">
        <v>161</v>
      </c>
      <c r="B21" s="115" t="str">
        <f>IF(E21="","","pcs")</f>
        <v/>
      </c>
      <c r="D21" s="76" t="str">
        <f t="shared" si="1"/>
        <v/>
      </c>
      <c r="E21" s="73" t="str">
        <f>IF(SUM('Aquarium:Small Eyed Ray'!F91)=0,"",SUM('Aquarium:Small Eyed Ray'!F91))</f>
        <v/>
      </c>
      <c r="F21" s="76" t="str">
        <f t="shared" si="2"/>
        <v/>
      </c>
      <c r="G21" s="73" t="str">
        <f>IF(SUM('Aquarium:Small Eyed Ray'!H91)=0,"",SUM('Aquarium:Small Eyed Ray'!H91))</f>
        <v/>
      </c>
      <c r="H21" s="76" t="str">
        <f t="shared" si="3"/>
        <v/>
      </c>
      <c r="I21" s="73" t="str">
        <f>IF(SUM('Aquarium:Small Eyed Ray'!J91)=0,"",SUM('Aquarium:Small Eyed Ray'!J91))</f>
        <v/>
      </c>
      <c r="J21" s="76" t="str">
        <f t="shared" si="4"/>
        <v/>
      </c>
      <c r="K21" s="73" t="str">
        <f>IF(SUM('Aquarium:Small Eyed Ray'!L91)=0,"",SUM('Aquarium:Small Eyed Ray'!L91))</f>
        <v/>
      </c>
      <c r="L21" s="76" t="str">
        <f t="shared" si="5"/>
        <v/>
      </c>
      <c r="M21" s="73" t="str">
        <f>IF(SUM('Aquarium:Small Eyed Ray'!N91)=0,"",SUM('Aquarium:Small Eyed Ray'!N91))</f>
        <v/>
      </c>
      <c r="N21" s="76" t="str">
        <f t="shared" si="6"/>
        <v/>
      </c>
      <c r="O21" s="73" t="str">
        <f>IF(SUM('Aquarium:Small Eyed Ray'!P91)=0,"",SUM('Aquarium:Small Eyed Ray'!P91))</f>
        <v/>
      </c>
      <c r="P21" s="76" t="str">
        <f t="shared" si="7"/>
        <v/>
      </c>
      <c r="Q21" s="73" t="str">
        <f>IF(SUM('Aquarium:Small Eyed Ray'!D91)=0,"",SUM('Aquarium:Small Eyed Ray'!D91))</f>
        <v/>
      </c>
    </row>
    <row r="22" spans="1:17" x14ac:dyDescent="0.15">
      <c r="A22" s="1" t="s">
        <v>120</v>
      </c>
      <c r="B22" s="115" t="str">
        <f t="shared" si="0"/>
        <v>grams</v>
      </c>
      <c r="D22" s="76" t="str">
        <f t="shared" si="1"/>
        <v>Sandeel</v>
      </c>
      <c r="E22" s="73">
        <f>IF(SUM('Aquarium:Small Eyed Ray'!F92)=0,"",SUM('Aquarium:Small Eyed Ray'!F92))</f>
        <v>100</v>
      </c>
      <c r="F22" s="76" t="str">
        <f t="shared" si="2"/>
        <v>Sandeel</v>
      </c>
      <c r="G22" s="73">
        <f>IF(SUM('Aquarium:Small Eyed Ray'!H92)=0,"",SUM('Aquarium:Small Eyed Ray'!H92))</f>
        <v>100</v>
      </c>
      <c r="H22" s="76" t="str">
        <f t="shared" si="3"/>
        <v>Sandeel</v>
      </c>
      <c r="I22" s="73">
        <f>IF(SUM('Aquarium:Small Eyed Ray'!J92)=0,"",SUM('Aquarium:Small Eyed Ray'!J92))</f>
        <v>100</v>
      </c>
      <c r="J22" s="76" t="str">
        <f t="shared" si="4"/>
        <v>Sandeel</v>
      </c>
      <c r="K22" s="73">
        <f>IF(SUM('Aquarium:Small Eyed Ray'!L92)=0,"",SUM('Aquarium:Small Eyed Ray'!L92))</f>
        <v>100</v>
      </c>
      <c r="L22" s="76" t="str">
        <f t="shared" si="5"/>
        <v>Sandeel</v>
      </c>
      <c r="M22" s="73">
        <f>IF(SUM('Aquarium:Small Eyed Ray'!N92)=0,"",SUM('Aquarium:Small Eyed Ray'!N92))</f>
        <v>100</v>
      </c>
      <c r="N22" s="76" t="str">
        <f t="shared" si="6"/>
        <v>Sandeel</v>
      </c>
      <c r="O22" s="73">
        <f>IF(SUM('Aquarium:Small Eyed Ray'!P92)=0,"",SUM('Aquarium:Small Eyed Ray'!P92))</f>
        <v>100</v>
      </c>
      <c r="P22" s="76" t="str">
        <f t="shared" si="7"/>
        <v>Sandeel</v>
      </c>
      <c r="Q22" s="73">
        <f>IF(SUM('Aquarium:Small Eyed Ray'!D92)=0,"",SUM('Aquarium:Small Eyed Ray'!D92))</f>
        <v>100</v>
      </c>
    </row>
    <row r="23" spans="1:17" x14ac:dyDescent="0.15">
      <c r="A23" s="1" t="s">
        <v>165</v>
      </c>
      <c r="B23" s="115" t="str">
        <f t="shared" si="0"/>
        <v>grams</v>
      </c>
      <c r="D23" s="76" t="str">
        <f t="shared" si="1"/>
        <v>Sardine</v>
      </c>
      <c r="E23" s="73">
        <f>IF(SUM('Aquarium:Small Eyed Ray'!F93)=0,"",SUM('Aquarium:Small Eyed Ray'!F93))</f>
        <v>571</v>
      </c>
      <c r="F23" s="76" t="str">
        <f t="shared" si="2"/>
        <v>Sardine</v>
      </c>
      <c r="G23" s="73">
        <f>IF(SUM('Aquarium:Small Eyed Ray'!H93)=0,"",SUM('Aquarium:Small Eyed Ray'!H93))</f>
        <v>480</v>
      </c>
      <c r="H23" s="76" t="str">
        <f t="shared" si="3"/>
        <v>Sardine</v>
      </c>
      <c r="I23" s="73">
        <f>IF(SUM('Aquarium:Small Eyed Ray'!J93)=0,"",SUM('Aquarium:Small Eyed Ray'!J93))</f>
        <v>1035</v>
      </c>
      <c r="J23" s="76" t="str">
        <f t="shared" si="4"/>
        <v>Sardine</v>
      </c>
      <c r="K23" s="73">
        <f>IF(SUM('Aquarium:Small Eyed Ray'!L93)=0,"",SUM('Aquarium:Small Eyed Ray'!L93))</f>
        <v>743</v>
      </c>
      <c r="L23" s="76" t="str">
        <f t="shared" si="5"/>
        <v>Sardine</v>
      </c>
      <c r="M23" s="73">
        <f>IF(SUM('Aquarium:Small Eyed Ray'!N93)=0,"",SUM('Aquarium:Small Eyed Ray'!N93))</f>
        <v>571</v>
      </c>
      <c r="N23" s="76" t="str">
        <f t="shared" si="6"/>
        <v/>
      </c>
      <c r="O23" s="73" t="str">
        <f>IF(SUM('Aquarium:Small Eyed Ray'!P93)=0,"",SUM('Aquarium:Small Eyed Ray'!P93))</f>
        <v/>
      </c>
      <c r="P23" s="76" t="str">
        <f t="shared" si="7"/>
        <v>Sardine</v>
      </c>
      <c r="Q23" s="73">
        <f>IF(SUM('Aquarium:Small Eyed Ray'!D93)=0,"",SUM('Aquarium:Small Eyed Ray'!D93))</f>
        <v>743</v>
      </c>
    </row>
    <row r="24" spans="1:17" x14ac:dyDescent="0.15">
      <c r="A24" s="1" t="s">
        <v>189</v>
      </c>
      <c r="B24" s="115" t="str">
        <f t="shared" ref="B24" si="8">IF(E24="","","grams")</f>
        <v/>
      </c>
      <c r="D24" s="76" t="str">
        <f t="shared" si="1"/>
        <v/>
      </c>
      <c r="E24" s="73" t="str">
        <f>IF(SUM('Aquarium:Small Eyed Ray'!F94)=0,"",SUM('Aquarium:Small Eyed Ray'!F94))</f>
        <v/>
      </c>
      <c r="F24" s="76" t="str">
        <f t="shared" si="2"/>
        <v>Razorclam</v>
      </c>
      <c r="G24" s="73">
        <f>IF(SUM('Aquarium:Small Eyed Ray'!H94)=0,"",SUM('Aquarium:Small Eyed Ray'!H94))</f>
        <v>571</v>
      </c>
      <c r="H24" s="76" t="str">
        <f t="shared" si="3"/>
        <v/>
      </c>
      <c r="I24" s="73" t="str">
        <f>IF(SUM('Aquarium:Small Eyed Ray'!J94)=0,"",SUM('Aquarium:Small Eyed Ray'!J94))</f>
        <v/>
      </c>
      <c r="J24" s="76" t="str">
        <f t="shared" si="4"/>
        <v>Razorclam</v>
      </c>
      <c r="K24" s="73">
        <f>IF(SUM('Aquarium:Small Eyed Ray'!L94)=0,"",SUM('Aquarium:Small Eyed Ray'!L94))</f>
        <v>571</v>
      </c>
      <c r="L24" s="76" t="str">
        <f t="shared" si="5"/>
        <v/>
      </c>
      <c r="M24" s="73" t="str">
        <f>IF(SUM('Aquarium:Small Eyed Ray'!N94)=0,"",SUM('Aquarium:Small Eyed Ray'!N94))</f>
        <v/>
      </c>
      <c r="N24" s="76" t="str">
        <f t="shared" si="6"/>
        <v>Razorclam</v>
      </c>
      <c r="O24" s="73">
        <f>IF(SUM('Aquarium:Small Eyed Ray'!P94)=0,"",SUM('Aquarium:Small Eyed Ray'!P94))</f>
        <v>571</v>
      </c>
      <c r="P24" s="76" t="str">
        <f t="shared" si="7"/>
        <v>Razorclam</v>
      </c>
      <c r="Q24" s="73">
        <f>IF(SUM('Aquarium:Small Eyed Ray'!D94)=0,"",SUM('Aquarium:Small Eyed Ray'!D94))</f>
        <v>571</v>
      </c>
    </row>
    <row r="25" spans="1:17" x14ac:dyDescent="0.15">
      <c r="A25" s="1" t="s">
        <v>166</v>
      </c>
      <c r="B25" s="115" t="str">
        <f t="shared" si="0"/>
        <v/>
      </c>
      <c r="D25" s="76" t="str">
        <f t="shared" si="1"/>
        <v/>
      </c>
      <c r="E25" s="73" t="str">
        <f>IF(SUM('Aquarium:Small Eyed Ray'!F95)=0,"",SUM('Aquarium:Small Eyed Ray'!F95))</f>
        <v/>
      </c>
      <c r="F25" s="76" t="str">
        <f t="shared" si="2"/>
        <v/>
      </c>
      <c r="G25" s="73" t="str">
        <f>IF(SUM('Aquarium:Small Eyed Ray'!H95)=0,"",SUM('Aquarium:Small Eyed Ray'!H95))</f>
        <v/>
      </c>
      <c r="H25" s="76" t="str">
        <f t="shared" si="3"/>
        <v>Saury</v>
      </c>
      <c r="I25" s="73">
        <f>IF(SUM('Aquarium:Small Eyed Ray'!J95)=0,"",SUM('Aquarium:Small Eyed Ray'!J95))</f>
        <v>743</v>
      </c>
      <c r="J25" s="76" t="str">
        <f t="shared" si="4"/>
        <v/>
      </c>
      <c r="K25" s="73" t="str">
        <f>IF(SUM('Aquarium:Small Eyed Ray'!L95)=0,"",SUM('Aquarium:Small Eyed Ray'!L95))</f>
        <v/>
      </c>
      <c r="L25" s="76" t="str">
        <f t="shared" si="5"/>
        <v/>
      </c>
      <c r="M25" s="73" t="str">
        <f>IF(SUM('Aquarium:Small Eyed Ray'!N95)=0,"",SUM('Aquarium:Small Eyed Ray'!N95))</f>
        <v/>
      </c>
      <c r="N25" s="76" t="str">
        <f t="shared" si="6"/>
        <v/>
      </c>
      <c r="O25" s="73" t="str">
        <f>IF(SUM('Aquarium:Small Eyed Ray'!P95)=0,"",SUM('Aquarium:Small Eyed Ray'!P95))</f>
        <v/>
      </c>
      <c r="P25" s="76" t="str">
        <f t="shared" si="7"/>
        <v/>
      </c>
      <c r="Q25" s="73" t="str">
        <f>IF(SUM('Aquarium:Small Eyed Ray'!D95)=0,"",SUM('Aquarium:Small Eyed Ray'!D95))</f>
        <v/>
      </c>
    </row>
    <row r="26" spans="1:17" x14ac:dyDescent="0.15">
      <c r="A26" s="1" t="s">
        <v>27</v>
      </c>
      <c r="B26" s="115" t="str">
        <f t="shared" si="0"/>
        <v>grams</v>
      </c>
      <c r="D26" s="76" t="str">
        <f t="shared" si="1"/>
        <v>Sprat</v>
      </c>
      <c r="E26" s="73">
        <f>IF(SUM('Aquarium:Small Eyed Ray'!F96)=0,"",SUM('Aquarium:Small Eyed Ray'!F96))</f>
        <v>971</v>
      </c>
      <c r="F26" s="76" t="str">
        <f t="shared" si="2"/>
        <v>Sprat</v>
      </c>
      <c r="G26" s="73">
        <f>IF(SUM('Aquarium:Small Eyed Ray'!H96)=0,"",SUM('Aquarium:Small Eyed Ray'!H96))</f>
        <v>400</v>
      </c>
      <c r="H26" s="76" t="str">
        <f t="shared" si="3"/>
        <v>Sprat</v>
      </c>
      <c r="I26" s="73">
        <f>IF(SUM('Aquarium:Small Eyed Ray'!J96)=0,"",SUM('Aquarium:Small Eyed Ray'!J96))</f>
        <v>971</v>
      </c>
      <c r="J26" s="76" t="str">
        <f t="shared" si="4"/>
        <v>Sprat</v>
      </c>
      <c r="K26" s="73">
        <f>IF(SUM('Aquarium:Small Eyed Ray'!L96)=0,"",SUM('Aquarium:Small Eyed Ray'!L96))</f>
        <v>400</v>
      </c>
      <c r="L26" s="76" t="str">
        <f t="shared" si="5"/>
        <v>Sprat</v>
      </c>
      <c r="M26" s="73">
        <f>IF(SUM('Aquarium:Small Eyed Ray'!N96)=0,"",SUM('Aquarium:Small Eyed Ray'!N96))</f>
        <v>971</v>
      </c>
      <c r="N26" s="76" t="str">
        <f t="shared" si="6"/>
        <v>Sprat</v>
      </c>
      <c r="O26" s="73">
        <f>IF(SUM('Aquarium:Small Eyed Ray'!P96)=0,"",SUM('Aquarium:Small Eyed Ray'!P96))</f>
        <v>400</v>
      </c>
      <c r="P26" s="76" t="str">
        <f t="shared" si="7"/>
        <v>Sprat</v>
      </c>
      <c r="Q26" s="73">
        <f>IF(SUM('Aquarium:Small Eyed Ray'!D96)=0,"",SUM('Aquarium:Small Eyed Ray'!D96))</f>
        <v>500</v>
      </c>
    </row>
    <row r="27" spans="1:17" x14ac:dyDescent="0.15">
      <c r="A27" s="1" t="s">
        <v>164</v>
      </c>
      <c r="B27" s="115" t="str">
        <f t="shared" si="0"/>
        <v>grams</v>
      </c>
      <c r="D27" s="76" t="str">
        <f t="shared" si="1"/>
        <v>Mackerel</v>
      </c>
      <c r="E27" s="73">
        <f>IF(SUM('Aquarium:Small Eyed Ray'!F97)=0,"",SUM('Aquarium:Small Eyed Ray'!F97))</f>
        <v>743</v>
      </c>
      <c r="F27" s="76" t="str">
        <f t="shared" si="2"/>
        <v>Mackerel</v>
      </c>
      <c r="G27" s="73">
        <f>IF(SUM('Aquarium:Small Eyed Ray'!H97)=0,"",SUM('Aquarium:Small Eyed Ray'!H97))</f>
        <v>571</v>
      </c>
      <c r="H27" s="76" t="str">
        <f t="shared" si="3"/>
        <v/>
      </c>
      <c r="I27" s="73" t="str">
        <f>IF(SUM('Aquarium:Small Eyed Ray'!J97)=0,"",SUM('Aquarium:Small Eyed Ray'!J97))</f>
        <v/>
      </c>
      <c r="J27" s="76" t="str">
        <f t="shared" si="4"/>
        <v>Mackerel</v>
      </c>
      <c r="K27" s="73">
        <f>IF(SUM('Aquarium:Small Eyed Ray'!L97)=0,"",SUM('Aquarium:Small Eyed Ray'!L97))</f>
        <v>1051</v>
      </c>
      <c r="L27" s="76" t="str">
        <f t="shared" si="5"/>
        <v>Mackerel</v>
      </c>
      <c r="M27" s="73">
        <f>IF(SUM('Aquarium:Small Eyed Ray'!N97)=0,"",SUM('Aquarium:Small Eyed Ray'!N97))</f>
        <v>935</v>
      </c>
      <c r="N27" s="76" t="str">
        <f t="shared" si="6"/>
        <v>Mackerel</v>
      </c>
      <c r="O27" s="73">
        <f>IF(SUM('Aquarium:Small Eyed Ray'!P97)=0,"",SUM('Aquarium:Small Eyed Ray'!P97))</f>
        <v>571</v>
      </c>
      <c r="P27" s="76" t="str">
        <f t="shared" si="7"/>
        <v>Mackerel</v>
      </c>
      <c r="Q27" s="73">
        <f>IF(SUM('Aquarium:Small Eyed Ray'!D97)=0,"",SUM('Aquarium:Small Eyed Ray'!D97))</f>
        <v>571</v>
      </c>
    </row>
    <row r="28" spans="1:17" x14ac:dyDescent="0.15">
      <c r="A28" s="1" t="s">
        <v>96</v>
      </c>
      <c r="B28" s="115" t="str">
        <f t="shared" si="0"/>
        <v>grams</v>
      </c>
      <c r="D28" s="76" t="str">
        <f t="shared" si="1"/>
        <v>Squid</v>
      </c>
      <c r="E28" s="73">
        <f>IF(SUM('Aquarium:Small Eyed Ray'!F98)=0,"",SUM('Aquarium:Small Eyed Ray'!F98))</f>
        <v>464</v>
      </c>
      <c r="F28" s="76" t="str">
        <f t="shared" si="2"/>
        <v/>
      </c>
      <c r="G28" s="73" t="str">
        <f>IF(SUM('Aquarium:Small Eyed Ray'!H98)=0,"",SUM('Aquarium:Small Eyed Ray'!H98))</f>
        <v/>
      </c>
      <c r="H28" s="76" t="str">
        <f t="shared" si="3"/>
        <v/>
      </c>
      <c r="I28" s="73" t="str">
        <f>IF(SUM('Aquarium:Small Eyed Ray'!J98)=0,"",SUM('Aquarium:Small Eyed Ray'!J98))</f>
        <v/>
      </c>
      <c r="J28" s="76" t="str">
        <f t="shared" si="4"/>
        <v>Squid</v>
      </c>
      <c r="K28" s="73">
        <f>IF(SUM('Aquarium:Small Eyed Ray'!L98)=0,"",SUM('Aquarium:Small Eyed Ray'!L98))</f>
        <v>100</v>
      </c>
      <c r="L28" s="76" t="str">
        <f t="shared" si="5"/>
        <v/>
      </c>
      <c r="M28" s="73" t="str">
        <f>IF(SUM('Aquarium:Small Eyed Ray'!N98)=0,"",SUM('Aquarium:Small Eyed Ray'!N98))</f>
        <v/>
      </c>
      <c r="N28" s="76" t="str">
        <f t="shared" si="6"/>
        <v>Squid</v>
      </c>
      <c r="O28" s="73">
        <f>IF(SUM('Aquarium:Small Eyed Ray'!P98)=0,"",SUM('Aquarium:Small Eyed Ray'!P98))</f>
        <v>743</v>
      </c>
      <c r="P28" s="76" t="str">
        <f t="shared" si="7"/>
        <v>Squid</v>
      </c>
      <c r="Q28" s="73">
        <f>IF(SUM('Aquarium:Small Eyed Ray'!D98)=0,"",SUM('Aquarium:Small Eyed Ray'!D98))</f>
        <v>480</v>
      </c>
    </row>
    <row r="29" spans="1:17" x14ac:dyDescent="0.15">
      <c r="A29" s="1" t="s">
        <v>170</v>
      </c>
      <c r="B29" s="115" t="str">
        <f>IF(E29="","","pcs")</f>
        <v/>
      </c>
      <c r="D29" s="76" t="str">
        <f t="shared" si="1"/>
        <v/>
      </c>
      <c r="E29" s="73" t="str">
        <f>IF(SUM('Aquarium:Small Eyed Ray'!F99)=0,"",SUM('Aquarium:Small Eyed Ray'!F99))</f>
        <v/>
      </c>
      <c r="F29" s="76" t="str">
        <f t="shared" si="2"/>
        <v/>
      </c>
      <c r="G29" s="73" t="str">
        <f>IF(SUM('Aquarium:Small Eyed Ray'!H99)=0,"",SUM('Aquarium:Small Eyed Ray'!H99))</f>
        <v/>
      </c>
      <c r="H29" s="76" t="str">
        <f t="shared" si="3"/>
        <v/>
      </c>
      <c r="I29" s="73" t="str">
        <f>IF(SUM('Aquarium:Small Eyed Ray'!J99)=0,"",SUM('Aquarium:Small Eyed Ray'!J99))</f>
        <v/>
      </c>
      <c r="J29" s="76" t="str">
        <f t="shared" si="4"/>
        <v/>
      </c>
      <c r="K29" s="73" t="str">
        <f>IF(SUM('Aquarium:Small Eyed Ray'!L99)=0,"",SUM('Aquarium:Small Eyed Ray'!L99))</f>
        <v/>
      </c>
      <c r="L29" s="76" t="str">
        <f t="shared" si="5"/>
        <v/>
      </c>
      <c r="M29" s="73" t="str">
        <f>IF(SUM('Aquarium:Small Eyed Ray'!N99)=0,"",SUM('Aquarium:Small Eyed Ray'!N99))</f>
        <v/>
      </c>
      <c r="N29" s="76" t="str">
        <f t="shared" si="6"/>
        <v/>
      </c>
      <c r="O29" s="73" t="str">
        <f>IF(SUM('Aquarium:Small Eyed Ray'!P99)=0,"",SUM('Aquarium:Small Eyed Ray'!P99))</f>
        <v/>
      </c>
      <c r="P29" s="76" t="str">
        <f t="shared" si="7"/>
        <v/>
      </c>
      <c r="Q29" s="73" t="str">
        <f>IF(SUM('Aquarium:Small Eyed Ray'!D99)=0,"",SUM('Aquarium:Small Eyed Ray'!D99))</f>
        <v/>
      </c>
    </row>
    <row r="30" spans="1:17" s="75" customFormat="1" x14ac:dyDescent="0.15">
      <c r="A30" s="75" t="s">
        <v>171</v>
      </c>
      <c r="B30" s="115" t="str">
        <f>IF(E30="","","pcs")</f>
        <v/>
      </c>
      <c r="D30" s="76" t="str">
        <f t="shared" si="1"/>
        <v/>
      </c>
      <c r="E30" s="73" t="str">
        <f>IF(SUM('Aquarium:Small Eyed Ray'!F100)=0,"",SUM('Aquarium:Small Eyed Ray'!F100))</f>
        <v/>
      </c>
      <c r="F30" s="76" t="str">
        <f t="shared" si="2"/>
        <v/>
      </c>
      <c r="G30" s="73" t="str">
        <f>IF(SUM('Aquarium:Small Eyed Ray'!H100)=0,"",SUM('Aquarium:Small Eyed Ray'!H100))</f>
        <v/>
      </c>
      <c r="H30" s="76" t="str">
        <f t="shared" si="3"/>
        <v/>
      </c>
      <c r="I30" s="73" t="str">
        <f>IF(SUM('Aquarium:Small Eyed Ray'!J100)=0,"",SUM('Aquarium:Small Eyed Ray'!J100))</f>
        <v/>
      </c>
      <c r="J30" s="76" t="str">
        <f t="shared" si="4"/>
        <v/>
      </c>
      <c r="K30" s="73" t="str">
        <f>IF(SUM('Aquarium:Small Eyed Ray'!L100)=0,"",SUM('Aquarium:Small Eyed Ray'!L100))</f>
        <v/>
      </c>
      <c r="L30" s="76" t="str">
        <f t="shared" si="5"/>
        <v/>
      </c>
      <c r="M30" s="73" t="str">
        <f>IF(SUM('Aquarium:Small Eyed Ray'!N100)=0,"",SUM('Aquarium:Small Eyed Ray'!N100))</f>
        <v/>
      </c>
      <c r="N30" s="76" t="str">
        <f t="shared" si="6"/>
        <v/>
      </c>
      <c r="O30" s="73" t="str">
        <f>IF(SUM('Aquarium:Small Eyed Ray'!P100)=0,"",SUM('Aquarium:Small Eyed Ray'!P100))</f>
        <v/>
      </c>
      <c r="P30" s="76" t="str">
        <f t="shared" si="7"/>
        <v/>
      </c>
      <c r="Q30" s="73" t="str">
        <f>IF(SUM('Aquarium:Small Eyed Ray'!D100)=0,"",SUM('Aquarium:Small Eyed Ray'!D100))</f>
        <v/>
      </c>
    </row>
    <row r="31" spans="1:17" x14ac:dyDescent="0.15">
      <c r="A31" s="1" t="s">
        <v>172</v>
      </c>
      <c r="B31" s="115" t="str">
        <f>IF(E31="","","pcs")</f>
        <v/>
      </c>
      <c r="D31" s="76" t="str">
        <f t="shared" si="1"/>
        <v/>
      </c>
      <c r="E31" s="73" t="str">
        <f>IF(SUM('Aquarium:Small Eyed Ray'!F101)=0,"",SUM('Aquarium:Small Eyed Ray'!F101))</f>
        <v/>
      </c>
      <c r="F31" s="76" t="str">
        <f t="shared" si="2"/>
        <v/>
      </c>
      <c r="G31" s="73" t="str">
        <f>IF(SUM('Aquarium:Small Eyed Ray'!H101)=0,"",SUM('Aquarium:Small Eyed Ray'!H101))</f>
        <v/>
      </c>
      <c r="H31" s="76" t="str">
        <f t="shared" si="3"/>
        <v/>
      </c>
      <c r="I31" s="73" t="str">
        <f>IF(SUM('Aquarium:Small Eyed Ray'!J101)=0,"",SUM('Aquarium:Small Eyed Ray'!J101))</f>
        <v/>
      </c>
      <c r="J31" s="76" t="str">
        <f t="shared" si="4"/>
        <v/>
      </c>
      <c r="K31" s="73" t="str">
        <f>IF(SUM('Aquarium:Small Eyed Ray'!L101)=0,"",SUM('Aquarium:Small Eyed Ray'!L101))</f>
        <v/>
      </c>
      <c r="L31" s="76" t="str">
        <f t="shared" si="5"/>
        <v/>
      </c>
      <c r="M31" s="73" t="str">
        <f>IF(SUM('Aquarium:Small Eyed Ray'!N101)=0,"",SUM('Aquarium:Small Eyed Ray'!N101))</f>
        <v/>
      </c>
      <c r="N31" s="76" t="str">
        <f t="shared" si="6"/>
        <v/>
      </c>
      <c r="O31" s="73" t="str">
        <f>IF(SUM('Aquarium:Small Eyed Ray'!P101)=0,"",SUM('Aquarium:Small Eyed Ray'!P101))</f>
        <v/>
      </c>
      <c r="P31" s="76" t="str">
        <f t="shared" si="7"/>
        <v/>
      </c>
      <c r="Q31" s="73" t="str">
        <f>IF(SUM('Aquarium:Small Eyed Ray'!D101)=0,"",SUM('Aquarium:Small Eyed Ray'!D101))</f>
        <v/>
      </c>
    </row>
    <row r="32" spans="1:17" x14ac:dyDescent="0.15">
      <c r="A32" s="1" t="s">
        <v>173</v>
      </c>
      <c r="B32" s="115" t="str">
        <f>IF(E32="","","pcs")</f>
        <v/>
      </c>
      <c r="D32" s="76" t="str">
        <f t="shared" si="1"/>
        <v/>
      </c>
      <c r="E32" s="73" t="str">
        <f>IF(SUM('Aquarium:Small Eyed Ray'!F102)=0,"",SUM('Aquarium:Small Eyed Ray'!F102))</f>
        <v/>
      </c>
      <c r="F32" s="76" t="str">
        <f t="shared" si="2"/>
        <v/>
      </c>
      <c r="G32" s="73" t="str">
        <f>IF(SUM('Aquarium:Small Eyed Ray'!H102)=0,"",SUM('Aquarium:Small Eyed Ray'!H102))</f>
        <v/>
      </c>
      <c r="H32" s="76" t="str">
        <f t="shared" si="3"/>
        <v/>
      </c>
      <c r="I32" s="73" t="str">
        <f>IF(SUM('Aquarium:Small Eyed Ray'!J102)=0,"",SUM('Aquarium:Small Eyed Ray'!J102))</f>
        <v/>
      </c>
      <c r="J32" s="76" t="str">
        <f t="shared" si="4"/>
        <v/>
      </c>
      <c r="K32" s="73" t="str">
        <f>IF(SUM('Aquarium:Small Eyed Ray'!L102)=0,"",SUM('Aquarium:Small Eyed Ray'!L102))</f>
        <v/>
      </c>
      <c r="L32" s="76" t="str">
        <f t="shared" si="5"/>
        <v/>
      </c>
      <c r="M32" s="73" t="str">
        <f>IF(SUM('Aquarium:Small Eyed Ray'!N102)=0,"",SUM('Aquarium:Small Eyed Ray'!N102))</f>
        <v/>
      </c>
      <c r="N32" s="76" t="str">
        <f t="shared" si="6"/>
        <v/>
      </c>
      <c r="O32" s="73" t="str">
        <f>IF(SUM('Aquarium:Small Eyed Ray'!P102)=0,"",SUM('Aquarium:Small Eyed Ray'!P102))</f>
        <v/>
      </c>
      <c r="P32" s="76" t="str">
        <f t="shared" si="7"/>
        <v/>
      </c>
      <c r="Q32" s="73" t="str">
        <f>IF(SUM('Aquarium:Small Eyed Ray'!D102)=0,"",SUM('Aquarium:Small Eyed Ray'!D102))</f>
        <v/>
      </c>
    </row>
    <row r="33" spans="1:17" x14ac:dyDescent="0.15">
      <c r="A33" s="1" t="s">
        <v>181</v>
      </c>
      <c r="B33" s="115" t="str">
        <f>IF(E33="","","pcs")</f>
        <v/>
      </c>
      <c r="D33" s="76" t="str">
        <f t="shared" si="1"/>
        <v/>
      </c>
      <c r="E33" s="73" t="str">
        <f>IF(SUM('Aquarium:Small Eyed Ray'!F103)=0,"",SUM('Aquarium:Small Eyed Ray'!F103))</f>
        <v/>
      </c>
      <c r="F33" s="76" t="str">
        <f t="shared" si="2"/>
        <v/>
      </c>
      <c r="G33" s="73" t="str">
        <f>IF(SUM('Aquarium:Small Eyed Ray'!H103)=0,"",SUM('Aquarium:Small Eyed Ray'!H103))</f>
        <v/>
      </c>
      <c r="H33" s="76" t="str">
        <f t="shared" si="3"/>
        <v/>
      </c>
      <c r="I33" s="73" t="str">
        <f>IF(SUM('Aquarium:Small Eyed Ray'!J103)=0,"",SUM('Aquarium:Small Eyed Ray'!J103))</f>
        <v/>
      </c>
      <c r="J33" s="76" t="str">
        <f t="shared" si="4"/>
        <v/>
      </c>
      <c r="K33" s="73" t="str">
        <f>IF(SUM('Aquarium:Small Eyed Ray'!L103)=0,"",SUM('Aquarium:Small Eyed Ray'!L103))</f>
        <v/>
      </c>
      <c r="L33" s="76" t="str">
        <f t="shared" si="5"/>
        <v/>
      </c>
      <c r="M33" s="73" t="str">
        <f>IF(SUM('Aquarium:Small Eyed Ray'!N103)=0,"",SUM('Aquarium:Small Eyed Ray'!N103))</f>
        <v/>
      </c>
      <c r="N33" s="76" t="str">
        <f t="shared" si="6"/>
        <v/>
      </c>
      <c r="O33" s="73" t="str">
        <f>IF(SUM('Aquarium:Small Eyed Ray'!P103)=0,"",SUM('Aquarium:Small Eyed Ray'!P103))</f>
        <v/>
      </c>
      <c r="P33" s="76" t="str">
        <f t="shared" si="7"/>
        <v/>
      </c>
      <c r="Q33" s="73" t="str">
        <f>IF(SUM('Aquarium:Small Eyed Ray'!D103)=0,"",SUM('Aquarium:Small Eyed Ray'!D103))</f>
        <v/>
      </c>
    </row>
    <row r="34" spans="1:17" x14ac:dyDescent="0.15">
      <c r="A34" s="1" t="s">
        <v>156</v>
      </c>
      <c r="B34" s="115" t="str">
        <f t="shared" si="0"/>
        <v/>
      </c>
      <c r="D34" s="76" t="str">
        <f t="shared" si="1"/>
        <v/>
      </c>
      <c r="E34" s="73" t="str">
        <f>IF(SUM('Aquarium:Small Eyed Ray'!F104)=0,"",SUM('Aquarium:Small Eyed Ray'!F104))</f>
        <v/>
      </c>
      <c r="F34" s="76" t="str">
        <f t="shared" si="2"/>
        <v/>
      </c>
      <c r="G34" s="73" t="str">
        <f>IF(SUM('Aquarium:Small Eyed Ray'!H104)=0,"",SUM('Aquarium:Small Eyed Ray'!H104))</f>
        <v/>
      </c>
      <c r="H34" s="76" t="str">
        <f t="shared" si="3"/>
        <v/>
      </c>
      <c r="I34" s="73" t="str">
        <f>IF(SUM('Aquarium:Small Eyed Ray'!J104)=0,"",SUM('Aquarium:Small Eyed Ray'!J104))</f>
        <v/>
      </c>
      <c r="J34" s="76" t="str">
        <f t="shared" si="4"/>
        <v/>
      </c>
      <c r="K34" s="73" t="str">
        <f>IF(SUM('Aquarium:Small Eyed Ray'!L104)=0,"",SUM('Aquarium:Small Eyed Ray'!L104))</f>
        <v/>
      </c>
      <c r="L34" s="76" t="str">
        <f t="shared" si="5"/>
        <v/>
      </c>
      <c r="M34" s="73" t="str">
        <f>IF(SUM('Aquarium:Small Eyed Ray'!N104)=0,"",SUM('Aquarium:Small Eyed Ray'!N104))</f>
        <v/>
      </c>
      <c r="N34" s="76" t="str">
        <f t="shared" si="6"/>
        <v/>
      </c>
      <c r="O34" s="73" t="str">
        <f>IF(SUM('Aquarium:Small Eyed Ray'!P104)=0,"",SUM('Aquarium:Small Eyed Ray'!P104))</f>
        <v/>
      </c>
      <c r="P34" s="76" t="str">
        <f t="shared" si="7"/>
        <v/>
      </c>
      <c r="Q34" s="73" t="str">
        <f>IF(SUM('Aquarium:Small Eyed Ray'!D104)=0,"",SUM('Aquarium:Small Eyed Ray'!D104))</f>
        <v/>
      </c>
    </row>
    <row r="35" spans="1:17" x14ac:dyDescent="0.15">
      <c r="A35" s="1" t="s">
        <v>31</v>
      </c>
      <c r="B35" s="115" t="str">
        <f t="shared" si="0"/>
        <v/>
      </c>
      <c r="D35" s="76" t="str">
        <f t="shared" si="1"/>
        <v/>
      </c>
      <c r="E35" s="73" t="str">
        <f>IF(SUM('Aquarium:Small Eyed Ray'!F105)=0,"",SUM('Aquarium:Small Eyed Ray'!F105))</f>
        <v/>
      </c>
      <c r="F35" s="76" t="str">
        <f t="shared" si="2"/>
        <v/>
      </c>
      <c r="G35" s="73" t="str">
        <f>IF(SUM('Aquarium:Small Eyed Ray'!H105)=0,"",SUM('Aquarium:Small Eyed Ray'!H105))</f>
        <v/>
      </c>
      <c r="H35" s="76" t="str">
        <f t="shared" si="3"/>
        <v/>
      </c>
      <c r="I35" s="73" t="str">
        <f>IF(SUM('Aquarium:Small Eyed Ray'!J105)=0,"",SUM('Aquarium:Small Eyed Ray'!J105))</f>
        <v/>
      </c>
      <c r="J35" s="76" t="str">
        <f t="shared" si="4"/>
        <v/>
      </c>
      <c r="K35" s="73" t="str">
        <f>IF(SUM('Aquarium:Small Eyed Ray'!L105)=0,"",SUM('Aquarium:Small Eyed Ray'!L105))</f>
        <v/>
      </c>
      <c r="L35" s="76" t="str">
        <f t="shared" si="5"/>
        <v/>
      </c>
      <c r="M35" s="73" t="str">
        <f>IF(SUM('Aquarium:Small Eyed Ray'!N105)=0,"",SUM('Aquarium:Small Eyed Ray'!N105))</f>
        <v/>
      </c>
      <c r="N35" s="76" t="str">
        <f t="shared" si="6"/>
        <v/>
      </c>
      <c r="O35" s="73" t="str">
        <f>IF(SUM('Aquarium:Small Eyed Ray'!P105)=0,"",SUM('Aquarium:Small Eyed Ray'!P105))</f>
        <v/>
      </c>
      <c r="P35" s="76" t="str">
        <f t="shared" si="7"/>
        <v/>
      </c>
      <c r="Q35" s="73" t="str">
        <f>IF(SUM('Aquarium:Small Eyed Ray'!D105)=0,"",SUM('Aquarium:Small Eyed Ray'!D105))</f>
        <v/>
      </c>
    </row>
    <row r="36" spans="1:17" x14ac:dyDescent="0.15">
      <c r="A36" s="1" t="s">
        <v>162</v>
      </c>
      <c r="B36" s="115" t="str">
        <f>IF(E36="","","pcs")</f>
        <v/>
      </c>
      <c r="D36" s="76" t="str">
        <f t="shared" si="1"/>
        <v/>
      </c>
      <c r="E36" s="73" t="str">
        <f>IF(SUM('Aquarium:Small Eyed Ray'!F106)=0,"",SUM('Aquarium:Small Eyed Ray'!F106))</f>
        <v/>
      </c>
      <c r="F36" s="76" t="str">
        <f t="shared" si="2"/>
        <v/>
      </c>
      <c r="G36" s="73" t="str">
        <f>IF(SUM('Aquarium:Small Eyed Ray'!H106)=0,"",SUM('Aquarium:Small Eyed Ray'!H106))</f>
        <v/>
      </c>
      <c r="H36" s="76" t="str">
        <f t="shared" si="3"/>
        <v/>
      </c>
      <c r="I36" s="73" t="str">
        <f>IF(SUM('Aquarium:Small Eyed Ray'!J106)=0,"",SUM('Aquarium:Small Eyed Ray'!J106))</f>
        <v/>
      </c>
      <c r="J36" s="76" t="str">
        <f t="shared" si="4"/>
        <v/>
      </c>
      <c r="K36" s="73" t="str">
        <f>IF(SUM('Aquarium:Small Eyed Ray'!L106)=0,"",SUM('Aquarium:Small Eyed Ray'!L106))</f>
        <v/>
      </c>
      <c r="L36" s="76" t="str">
        <f t="shared" si="5"/>
        <v/>
      </c>
      <c r="M36" s="73" t="str">
        <f>IF(SUM('Aquarium:Small Eyed Ray'!N106)=0,"",SUM('Aquarium:Small Eyed Ray'!N106))</f>
        <v/>
      </c>
      <c r="N36" s="76" t="str">
        <f t="shared" si="6"/>
        <v/>
      </c>
      <c r="O36" s="73" t="str">
        <f>IF(SUM('Aquarium:Small Eyed Ray'!P106)=0,"",SUM('Aquarium:Small Eyed Ray'!P106))</f>
        <v/>
      </c>
      <c r="P36" s="76" t="str">
        <f t="shared" si="7"/>
        <v/>
      </c>
      <c r="Q36" s="73" t="str">
        <f>IF(SUM('Aquarium:Small Eyed Ray'!D106)=0,"",SUM('Aquarium:Small Eyed Ray'!D106))</f>
        <v/>
      </c>
    </row>
    <row r="37" spans="1:17" x14ac:dyDescent="0.15">
      <c r="A37" s="1" t="s">
        <v>174</v>
      </c>
      <c r="B37" s="115" t="str">
        <f>IF(E37="","","pcs")</f>
        <v>pcs</v>
      </c>
      <c r="D37" s="76" t="str">
        <f t="shared" si="1"/>
        <v>Prawns</v>
      </c>
      <c r="E37" s="73">
        <f>IF(SUM('Aquarium:Small Eyed Ray'!F107)=0,"",SUM('Aquarium:Small Eyed Ray'!F107))</f>
        <v>40</v>
      </c>
      <c r="F37" s="76" t="str">
        <f t="shared" si="2"/>
        <v/>
      </c>
      <c r="G37" s="73" t="str">
        <f>IF(SUM('Aquarium:Small Eyed Ray'!H107)=0,"",SUM('Aquarium:Small Eyed Ray'!H107))</f>
        <v/>
      </c>
      <c r="H37" s="76" t="str">
        <f t="shared" si="3"/>
        <v/>
      </c>
      <c r="I37" s="73" t="str">
        <f>IF(SUM('Aquarium:Small Eyed Ray'!J107)=0,"",SUM('Aquarium:Small Eyed Ray'!J107))</f>
        <v/>
      </c>
      <c r="J37" s="76" t="str">
        <f t="shared" si="4"/>
        <v/>
      </c>
      <c r="K37" s="73" t="str">
        <f>IF(SUM('Aquarium:Small Eyed Ray'!L107)=0,"",SUM('Aquarium:Small Eyed Ray'!L107))</f>
        <v/>
      </c>
      <c r="L37" s="76" t="str">
        <f t="shared" si="5"/>
        <v/>
      </c>
      <c r="M37" s="73" t="str">
        <f>IF(SUM('Aquarium:Small Eyed Ray'!N107)=0,"",SUM('Aquarium:Small Eyed Ray'!N107))</f>
        <v/>
      </c>
      <c r="N37" s="76" t="str">
        <f t="shared" si="6"/>
        <v/>
      </c>
      <c r="O37" s="73" t="str">
        <f>IF(SUM('Aquarium:Small Eyed Ray'!P107)=0,"",SUM('Aquarium:Small Eyed Ray'!P107))</f>
        <v/>
      </c>
      <c r="P37" s="76" t="str">
        <f t="shared" si="7"/>
        <v/>
      </c>
      <c r="Q37" s="73" t="str">
        <f>IF(SUM('Aquarium:Small Eyed Ray'!D107)=0,"",SUM('Aquarium:Small Eyed Ray'!D107))</f>
        <v/>
      </c>
    </row>
    <row r="38" spans="1:17" ht="14" thickBot="1" x14ac:dyDescent="0.2">
      <c r="A38" s="1" t="s">
        <v>119</v>
      </c>
      <c r="B38" s="115" t="str">
        <f t="shared" si="0"/>
        <v/>
      </c>
      <c r="D38" s="77" t="str">
        <f t="shared" si="1"/>
        <v/>
      </c>
      <c r="E38" s="78" t="str">
        <f>IF(SUM('Aquarium:Small Eyed Ray'!F108)=0,"",SUM('Aquarium:Small Eyed Ray'!F108))</f>
        <v/>
      </c>
      <c r="F38" s="77" t="str">
        <f t="shared" si="2"/>
        <v/>
      </c>
      <c r="G38" s="78" t="str">
        <f>IF(SUM('Aquarium:Small Eyed Ray'!H108)=0,"",SUM('Aquarium:Small Eyed Ray'!H108))</f>
        <v/>
      </c>
      <c r="H38" s="77" t="str">
        <f t="shared" si="3"/>
        <v/>
      </c>
      <c r="I38" s="78" t="str">
        <f>IF(SUM('Aquarium:Small Eyed Ray'!J108)=0,"",SUM('Aquarium:Small Eyed Ray'!J108))</f>
        <v/>
      </c>
      <c r="J38" s="77" t="str">
        <f t="shared" si="4"/>
        <v/>
      </c>
      <c r="K38" s="78" t="str">
        <f>IF(SUM('Aquarium:Small Eyed Ray'!L108)=0,"",SUM('Aquarium:Small Eyed Ray'!L108))</f>
        <v/>
      </c>
      <c r="L38" s="77" t="str">
        <f t="shared" si="5"/>
        <v>Mussel</v>
      </c>
      <c r="M38" s="78">
        <f>IF(SUM('Aquarium:Small Eyed Ray'!N108)=0,"",SUM('Aquarium:Small Eyed Ray'!N108))</f>
        <v>272</v>
      </c>
      <c r="N38" s="77" t="str">
        <f t="shared" si="6"/>
        <v/>
      </c>
      <c r="O38" s="78" t="str">
        <f>IF(SUM('Aquarium:Small Eyed Ray'!P108)=0,"",SUM('Aquarium:Small Eyed Ray'!P108))</f>
        <v/>
      </c>
      <c r="P38" s="77" t="str">
        <f t="shared" si="7"/>
        <v/>
      </c>
      <c r="Q38" s="78" t="str">
        <f>IF(SUM('Aquarium:Small Eyed Ray'!D108)=0,"",SUM('Aquarium:Small Eyed Ray'!D108))</f>
        <v/>
      </c>
    </row>
    <row r="40" spans="1:17" ht="16" x14ac:dyDescent="0.2">
      <c r="D40" s="255" t="s">
        <v>184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</row>
    <row r="41" spans="1:17" ht="16" x14ac:dyDescent="0.2">
      <c r="D41" s="255" t="s">
        <v>185</v>
      </c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</row>
  </sheetData>
  <dataConsolidate>
    <dataRefs count="1">
      <dataRef ref="C11:D36" sheet="Aquarium"/>
    </dataRefs>
  </dataConsolidate>
  <mergeCells count="19">
    <mergeCell ref="B2:C2"/>
    <mergeCell ref="B4:C4"/>
    <mergeCell ref="B1:R1"/>
    <mergeCell ref="D2:E2"/>
    <mergeCell ref="N2:O2"/>
    <mergeCell ref="P2:Q2"/>
    <mergeCell ref="D4:E4"/>
    <mergeCell ref="N4:O4"/>
    <mergeCell ref="P4:Q4"/>
    <mergeCell ref="J7:K7"/>
    <mergeCell ref="L7:M7"/>
    <mergeCell ref="N7:O7"/>
    <mergeCell ref="B7:B8"/>
    <mergeCell ref="D41:Q41"/>
    <mergeCell ref="D40:Q40"/>
    <mergeCell ref="P7:Q7"/>
    <mergeCell ref="D7:E7"/>
    <mergeCell ref="F7:G7"/>
    <mergeCell ref="H7:I7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6530-7DCB-A142-A535-F6AD9CCF66D5}">
  <sheetPr codeName="Sheet2">
    <tabColor theme="1"/>
  </sheetPr>
  <dimension ref="A1:R40"/>
  <sheetViews>
    <sheetView view="pageLayout" topLeftCell="B1" zoomScale="90" zoomScaleNormal="70" zoomScaleSheetLayoutView="85" zoomScalePageLayoutView="90" workbookViewId="0">
      <selection activeCell="J32" sqref="J32"/>
    </sheetView>
  </sheetViews>
  <sheetFormatPr baseColWidth="10" defaultRowHeight="13" x14ac:dyDescent="0.15"/>
  <cols>
    <col min="1" max="1" width="2" style="1" hidden="1" customWidth="1"/>
    <col min="2" max="2" width="11.83203125" style="1" customWidth="1"/>
    <col min="3" max="3" width="0.83203125" style="1" hidden="1" customWidth="1"/>
    <col min="4" max="4" width="12.6640625" style="1" customWidth="1"/>
    <col min="5" max="5" width="5" style="1" customWidth="1"/>
    <col min="6" max="6" width="12.6640625" style="1" customWidth="1"/>
    <col min="7" max="7" width="5" style="1" customWidth="1"/>
    <col min="8" max="8" width="12.6640625" style="1" customWidth="1"/>
    <col min="9" max="9" width="5" style="1" customWidth="1"/>
    <col min="10" max="10" width="12.6640625" style="1" customWidth="1"/>
    <col min="11" max="11" width="5" style="1" customWidth="1"/>
    <col min="12" max="12" width="12.6640625" style="1" customWidth="1"/>
    <col min="13" max="13" width="5" style="1" customWidth="1"/>
    <col min="14" max="14" width="12.6640625" style="1" customWidth="1"/>
    <col min="15" max="15" width="5" style="1" customWidth="1"/>
    <col min="16" max="16" width="12.6640625" style="1" customWidth="1"/>
    <col min="17" max="17" width="5" style="1" customWidth="1"/>
    <col min="18" max="18" width="2.1640625" style="1" customWidth="1"/>
    <col min="19" max="240" width="8.83203125" style="1" customWidth="1"/>
    <col min="241" max="16384" width="10.83203125" style="1"/>
  </cols>
  <sheetData>
    <row r="1" spans="1:18" ht="29" customHeight="1" thickBot="1" x14ac:dyDescent="0.2">
      <c r="B1" s="258" t="s">
        <v>197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14" thickBot="1" x14ac:dyDescent="0.2">
      <c r="B2" s="256" t="s">
        <v>28</v>
      </c>
      <c r="C2" s="257"/>
      <c r="D2" s="259">
        <v>45505</v>
      </c>
      <c r="E2" s="260"/>
      <c r="F2" s="20"/>
      <c r="G2" s="20"/>
      <c r="H2" s="20"/>
      <c r="I2" s="20"/>
      <c r="J2" s="20"/>
      <c r="K2" s="20"/>
      <c r="L2" s="20"/>
      <c r="M2" s="20"/>
      <c r="N2" s="261"/>
      <c r="O2" s="261"/>
      <c r="P2" s="262"/>
      <c r="Q2" s="262"/>
    </row>
    <row r="3" spans="1:18" ht="6" customHeight="1" thickBot="1" x14ac:dyDescent="0.2">
      <c r="B3" s="19"/>
      <c r="C3" s="19"/>
      <c r="D3" s="21"/>
      <c r="E3" s="21"/>
      <c r="F3" s="20"/>
      <c r="G3" s="20"/>
      <c r="H3" s="20"/>
      <c r="I3" s="20"/>
      <c r="J3" s="20"/>
      <c r="K3" s="20"/>
      <c r="L3" s="20"/>
      <c r="M3" s="20"/>
      <c r="N3" s="19"/>
      <c r="O3" s="19"/>
      <c r="P3" s="21"/>
      <c r="Q3" s="21"/>
    </row>
    <row r="4" spans="1:18" ht="13" customHeight="1" thickBot="1" x14ac:dyDescent="0.2">
      <c r="B4" s="256" t="s">
        <v>29</v>
      </c>
      <c r="C4" s="257"/>
      <c r="D4" s="259">
        <f>D2+90</f>
        <v>45595</v>
      </c>
      <c r="E4" s="263"/>
      <c r="F4" s="20"/>
      <c r="G4" s="20"/>
      <c r="H4" s="20"/>
      <c r="I4" s="20"/>
      <c r="J4" s="20"/>
      <c r="K4" s="20"/>
      <c r="L4" s="20"/>
      <c r="M4" s="20"/>
      <c r="N4" s="261"/>
      <c r="O4" s="261"/>
      <c r="P4" s="262"/>
      <c r="Q4" s="264"/>
    </row>
    <row r="6" spans="1:18" ht="14" thickBot="1" x14ac:dyDescent="0.2"/>
    <row r="7" spans="1:18" x14ac:dyDescent="0.15">
      <c r="B7" s="254" t="s">
        <v>182</v>
      </c>
      <c r="D7" s="252" t="s">
        <v>3</v>
      </c>
      <c r="E7" s="253"/>
      <c r="F7" s="252" t="s">
        <v>4</v>
      </c>
      <c r="G7" s="253"/>
      <c r="H7" s="252" t="s">
        <v>5</v>
      </c>
      <c r="I7" s="253"/>
      <c r="J7" s="252" t="s">
        <v>6</v>
      </c>
      <c r="K7" s="253"/>
      <c r="L7" s="252" t="s">
        <v>7</v>
      </c>
      <c r="M7" s="253"/>
      <c r="N7" s="252" t="s">
        <v>8</v>
      </c>
      <c r="O7" s="253"/>
      <c r="P7" s="252" t="s">
        <v>9</v>
      </c>
      <c r="Q7" s="253"/>
    </row>
    <row r="8" spans="1:18" ht="14" thickBot="1" x14ac:dyDescent="0.2">
      <c r="B8" s="254"/>
      <c r="D8" s="8" t="s">
        <v>14</v>
      </c>
      <c r="E8" s="9" t="s">
        <v>30</v>
      </c>
      <c r="F8" s="8" t="s">
        <v>14</v>
      </c>
      <c r="G8" s="9" t="s">
        <v>30</v>
      </c>
      <c r="H8" s="8" t="s">
        <v>14</v>
      </c>
      <c r="I8" s="9" t="s">
        <v>30</v>
      </c>
      <c r="J8" s="8" t="s">
        <v>14</v>
      </c>
      <c r="K8" s="9" t="s">
        <v>30</v>
      </c>
      <c r="L8" s="8" t="s">
        <v>14</v>
      </c>
      <c r="M8" s="9" t="s">
        <v>30</v>
      </c>
      <c r="N8" s="8" t="s">
        <v>14</v>
      </c>
      <c r="O8" s="9" t="s">
        <v>30</v>
      </c>
      <c r="P8" s="8" t="s">
        <v>14</v>
      </c>
      <c r="Q8" s="9" t="s">
        <v>30</v>
      </c>
    </row>
    <row r="9" spans="1:18" ht="6" customHeight="1" x14ac:dyDescent="0.15">
      <c r="B9" s="114"/>
      <c r="C9" s="3"/>
      <c r="D9" s="49"/>
      <c r="E9" s="50"/>
      <c r="F9" s="33"/>
      <c r="G9" s="34"/>
      <c r="H9" s="33"/>
      <c r="I9" s="34"/>
      <c r="J9" s="33"/>
      <c r="K9" s="34"/>
      <c r="L9" s="33"/>
      <c r="M9" s="34"/>
      <c r="N9" s="33"/>
      <c r="O9" s="34"/>
      <c r="P9" s="33"/>
      <c r="Q9" s="34"/>
    </row>
    <row r="10" spans="1:18" x14ac:dyDescent="0.15">
      <c r="A10" s="1" t="s">
        <v>113</v>
      </c>
      <c r="B10" s="115" t="str">
        <f>IF(E10="","","grams")</f>
        <v/>
      </c>
      <c r="D10" s="76" t="str">
        <f t="shared" ref="D10:D37" si="0">IF(E10="","",$A10)</f>
        <v/>
      </c>
      <c r="E10" s="73" t="str">
        <f>IF(SUM(Otters:Croc!F80)=0,"",SUM(Otters:Croc!F80))</f>
        <v/>
      </c>
      <c r="F10" s="76" t="str">
        <f t="shared" ref="F10:F37" si="1">IF(G10="","",$A10)</f>
        <v/>
      </c>
      <c r="G10" s="73" t="str">
        <f>IF(SUM(Otters:Croc!H80)=0,"",SUM(Otters:Croc!H80))</f>
        <v/>
      </c>
      <c r="H10" s="76" t="str">
        <f t="shared" ref="H10:H37" si="2">IF(I10="","",$A10)</f>
        <v/>
      </c>
      <c r="I10" s="73" t="str">
        <f>IF(SUM(Otters:Croc!J80)=0,"",SUM(Otters:Croc!J80))</f>
        <v/>
      </c>
      <c r="J10" s="76" t="str">
        <f t="shared" ref="J10:J37" si="3">IF(K10="","",$A10)</f>
        <v/>
      </c>
      <c r="K10" s="73" t="str">
        <f>IF(SUM(Otters:Croc!L80)=0,"",SUM(Otters:Croc!L80))</f>
        <v/>
      </c>
      <c r="L10" s="76" t="str">
        <f t="shared" ref="L10:L37" si="4">IF(M10="","",$A10)</f>
        <v/>
      </c>
      <c r="M10" s="73" t="str">
        <f>IF(SUM(Otters:Croc!N80)=0,"",SUM(Otters:Croc!N80))</f>
        <v/>
      </c>
      <c r="N10" s="76" t="str">
        <f t="shared" ref="N10:N37" si="5">IF(O10="","",$A10)</f>
        <v/>
      </c>
      <c r="O10" s="73" t="str">
        <f>IF(SUM(Otters:Croc!P80)=0,"",SUM(Otters:Croc!P80))</f>
        <v/>
      </c>
      <c r="P10" s="76" t="str">
        <f t="shared" ref="P10:P37" si="6">IF(Q10="","",$A10)</f>
        <v/>
      </c>
      <c r="Q10" s="73" t="str">
        <f>IF(SUM(Otters:Croc!D80)=0,"",SUM(Otters:Croc!D80))</f>
        <v/>
      </c>
    </row>
    <row r="11" spans="1:18" x14ac:dyDescent="0.15">
      <c r="A11" s="1" t="s">
        <v>123</v>
      </c>
      <c r="B11" s="115" t="str">
        <f t="shared" ref="B11:B37" si="7">IF(E11="","","grams")</f>
        <v/>
      </c>
      <c r="D11" s="76" t="str">
        <f t="shared" si="0"/>
        <v/>
      </c>
      <c r="E11" s="73" t="str">
        <f>IF(SUM(Otters:Croc!F81)=0,"",SUM(Otters:Croc!F81))</f>
        <v/>
      </c>
      <c r="F11" s="76" t="str">
        <f t="shared" si="1"/>
        <v/>
      </c>
      <c r="G11" s="73" t="str">
        <f>IF(SUM(Otters:Croc!H81)=0,"",SUM(Otters:Croc!H81))</f>
        <v/>
      </c>
      <c r="H11" s="76" t="str">
        <f t="shared" si="2"/>
        <v/>
      </c>
      <c r="I11" s="73" t="str">
        <f>IF(SUM(Otters:Croc!J81)=0,"",SUM(Otters:Croc!J81))</f>
        <v/>
      </c>
      <c r="J11" s="76" t="str">
        <f t="shared" si="3"/>
        <v/>
      </c>
      <c r="K11" s="73" t="str">
        <f>IF(SUM(Otters:Croc!L81)=0,"",SUM(Otters:Croc!L81))</f>
        <v/>
      </c>
      <c r="L11" s="76" t="str">
        <f t="shared" si="4"/>
        <v/>
      </c>
      <c r="M11" s="73" t="str">
        <f>IF(SUM(Otters:Croc!N81)=0,"",SUM(Otters:Croc!N81))</f>
        <v/>
      </c>
      <c r="N11" s="76" t="str">
        <f t="shared" si="5"/>
        <v/>
      </c>
      <c r="O11" s="73" t="str">
        <f>IF(SUM(Otters:Croc!P81)=0,"",SUM(Otters:Croc!P81))</f>
        <v/>
      </c>
      <c r="P11" s="76" t="str">
        <f t="shared" si="6"/>
        <v/>
      </c>
      <c r="Q11" s="73" t="str">
        <f>IF(SUM(Otters:Croc!D81)=0,"",SUM(Otters:Croc!D81))</f>
        <v/>
      </c>
    </row>
    <row r="12" spans="1:18" x14ac:dyDescent="0.15">
      <c r="A12" s="1" t="s">
        <v>122</v>
      </c>
      <c r="B12" s="115" t="str">
        <f t="shared" si="7"/>
        <v/>
      </c>
      <c r="D12" s="76" t="str">
        <f t="shared" si="0"/>
        <v/>
      </c>
      <c r="E12" s="73" t="str">
        <f>IF(SUM(Otters:Croc!F82)=0,"",SUM(Otters:Croc!F82))</f>
        <v/>
      </c>
      <c r="F12" s="76" t="str">
        <f t="shared" si="1"/>
        <v/>
      </c>
      <c r="G12" s="73" t="str">
        <f>IF(SUM(Otters:Croc!H82)=0,"",SUM(Otters:Croc!H82))</f>
        <v/>
      </c>
      <c r="H12" s="76" t="str">
        <f t="shared" si="2"/>
        <v/>
      </c>
      <c r="I12" s="73" t="str">
        <f>IF(SUM(Otters:Croc!J82)=0,"",SUM(Otters:Croc!J82))</f>
        <v/>
      </c>
      <c r="J12" s="76" t="str">
        <f t="shared" si="3"/>
        <v/>
      </c>
      <c r="K12" s="73" t="str">
        <f>IF(SUM(Otters:Croc!L82)=0,"",SUM(Otters:Croc!L82))</f>
        <v/>
      </c>
      <c r="L12" s="76" t="str">
        <f t="shared" si="4"/>
        <v/>
      </c>
      <c r="M12" s="73" t="str">
        <f>IF(SUM(Otters:Croc!N82)=0,"",SUM(Otters:Croc!N82))</f>
        <v/>
      </c>
      <c r="N12" s="76" t="str">
        <f t="shared" si="5"/>
        <v/>
      </c>
      <c r="O12" s="73" t="str">
        <f>IF(SUM(Otters:Croc!P82)=0,"",SUM(Otters:Croc!P82))</f>
        <v/>
      </c>
      <c r="P12" s="76" t="str">
        <f t="shared" si="6"/>
        <v/>
      </c>
      <c r="Q12" s="73" t="str">
        <f>IF(SUM(Otters:Croc!D82)=0,"",SUM(Otters:Croc!D82))</f>
        <v/>
      </c>
    </row>
    <row r="13" spans="1:18" x14ac:dyDescent="0.15">
      <c r="A13" s="1" t="s">
        <v>118</v>
      </c>
      <c r="B13" s="115" t="str">
        <f t="shared" si="7"/>
        <v/>
      </c>
      <c r="D13" s="76" t="str">
        <f t="shared" si="0"/>
        <v/>
      </c>
      <c r="E13" s="73" t="str">
        <f>IF(SUM(Otters:Croc!F83)=0,"",SUM(Otters:Croc!F83))</f>
        <v/>
      </c>
      <c r="F13" s="76" t="str">
        <f t="shared" si="1"/>
        <v/>
      </c>
      <c r="G13" s="73" t="str">
        <f>IF(SUM(Otters:Croc!H83)=0,"",SUM(Otters:Croc!H83))</f>
        <v/>
      </c>
      <c r="H13" s="76" t="str">
        <f t="shared" si="2"/>
        <v/>
      </c>
      <c r="I13" s="73" t="str">
        <f>IF(SUM(Otters:Croc!J83)=0,"",SUM(Otters:Croc!J83))</f>
        <v/>
      </c>
      <c r="J13" s="76" t="str">
        <f t="shared" si="3"/>
        <v/>
      </c>
      <c r="K13" s="73" t="str">
        <f>IF(SUM(Otters:Croc!L83)=0,"",SUM(Otters:Croc!L83))</f>
        <v/>
      </c>
      <c r="L13" s="76" t="str">
        <f t="shared" si="4"/>
        <v/>
      </c>
      <c r="M13" s="73" t="str">
        <f>IF(SUM(Otters:Croc!N83)=0,"",SUM(Otters:Croc!N83))</f>
        <v/>
      </c>
      <c r="N13" s="76" t="str">
        <f t="shared" si="5"/>
        <v/>
      </c>
      <c r="O13" s="73" t="str">
        <f>IF(SUM(Otters:Croc!P83)=0,"",SUM(Otters:Croc!P83))</f>
        <v/>
      </c>
      <c r="P13" s="76" t="str">
        <f t="shared" si="6"/>
        <v/>
      </c>
      <c r="Q13" s="73" t="str">
        <f>IF(SUM(Otters:Croc!D83)=0,"",SUM(Otters:Croc!D83))</f>
        <v/>
      </c>
    </row>
    <row r="14" spans="1:18" x14ac:dyDescent="0.15">
      <c r="A14" s="1" t="s">
        <v>116</v>
      </c>
      <c r="B14" s="115" t="str">
        <f t="shared" si="7"/>
        <v/>
      </c>
      <c r="D14" s="76" t="str">
        <f t="shared" si="0"/>
        <v/>
      </c>
      <c r="E14" s="73" t="str">
        <f>IF(SUM(Otters:Croc!F84)=0,"",SUM(Otters:Croc!F84))</f>
        <v/>
      </c>
      <c r="F14" s="76" t="str">
        <f t="shared" si="1"/>
        <v/>
      </c>
      <c r="G14" s="73" t="str">
        <f>IF(SUM(Otters:Croc!H84)=0,"",SUM(Otters:Croc!H84))</f>
        <v/>
      </c>
      <c r="H14" s="76" t="str">
        <f t="shared" si="2"/>
        <v/>
      </c>
      <c r="I14" s="73" t="str">
        <f>IF(SUM(Otters:Croc!J84)=0,"",SUM(Otters:Croc!J84))</f>
        <v/>
      </c>
      <c r="J14" s="76" t="str">
        <f t="shared" si="3"/>
        <v/>
      </c>
      <c r="K14" s="73" t="str">
        <f>IF(SUM(Otters:Croc!L84)=0,"",SUM(Otters:Croc!L84))</f>
        <v/>
      </c>
      <c r="L14" s="76" t="str">
        <f t="shared" si="4"/>
        <v/>
      </c>
      <c r="M14" s="73" t="str">
        <f>IF(SUM(Otters:Croc!N84)=0,"",SUM(Otters:Croc!N84))</f>
        <v/>
      </c>
      <c r="N14" s="76" t="str">
        <f t="shared" si="5"/>
        <v/>
      </c>
      <c r="O14" s="73" t="str">
        <f>IF(SUM(Otters:Croc!P84)=0,"",SUM(Otters:Croc!P84))</f>
        <v/>
      </c>
      <c r="P14" s="76" t="str">
        <f t="shared" si="6"/>
        <v/>
      </c>
      <c r="Q14" s="73" t="str">
        <f>IF(SUM(Otters:Croc!D84)=0,"",SUM(Otters:Croc!D84))</f>
        <v/>
      </c>
    </row>
    <row r="15" spans="1:18" x14ac:dyDescent="0.15">
      <c r="A15" s="1" t="s">
        <v>112</v>
      </c>
      <c r="B15" s="115" t="str">
        <f t="shared" si="7"/>
        <v/>
      </c>
      <c r="D15" s="76" t="str">
        <f t="shared" si="0"/>
        <v/>
      </c>
      <c r="E15" s="73" t="str">
        <f>IF(SUM(Otters:Croc!F85)=0,"",SUM(Otters:Croc!F85))</f>
        <v/>
      </c>
      <c r="F15" s="76" t="str">
        <f t="shared" si="1"/>
        <v/>
      </c>
      <c r="G15" s="73" t="str">
        <f>IF(SUM(Otters:Croc!H85)=0,"",SUM(Otters:Croc!H85))</f>
        <v/>
      </c>
      <c r="H15" s="76" t="str">
        <f t="shared" si="2"/>
        <v/>
      </c>
      <c r="I15" s="73" t="str">
        <f>IF(SUM(Otters:Croc!J85)=0,"",SUM(Otters:Croc!J85))</f>
        <v/>
      </c>
      <c r="J15" s="76" t="str">
        <f t="shared" si="3"/>
        <v/>
      </c>
      <c r="K15" s="73" t="str">
        <f>IF(SUM(Otters:Croc!L85)=0,"",SUM(Otters:Croc!L85))</f>
        <v/>
      </c>
      <c r="L15" s="76" t="str">
        <f t="shared" si="4"/>
        <v/>
      </c>
      <c r="M15" s="73" t="str">
        <f>IF(SUM(Otters:Croc!N85)=0,"",SUM(Otters:Croc!N85))</f>
        <v/>
      </c>
      <c r="N15" s="76" t="str">
        <f t="shared" si="5"/>
        <v/>
      </c>
      <c r="O15" s="73" t="str">
        <f>IF(SUM(Otters:Croc!P85)=0,"",SUM(Otters:Croc!P85))</f>
        <v/>
      </c>
      <c r="P15" s="76" t="str">
        <f t="shared" si="6"/>
        <v/>
      </c>
      <c r="Q15" s="73" t="str">
        <f>IF(SUM(Otters:Croc!D85)=0,"",SUM(Otters:Croc!D85))</f>
        <v/>
      </c>
    </row>
    <row r="16" spans="1:18" x14ac:dyDescent="0.15">
      <c r="A16" s="1" t="s">
        <v>121</v>
      </c>
      <c r="B16" s="115" t="str">
        <f t="shared" si="7"/>
        <v/>
      </c>
      <c r="D16" s="76" t="str">
        <f t="shared" si="0"/>
        <v/>
      </c>
      <c r="E16" s="73" t="str">
        <f>IF(SUM(Otters:Croc!F86)=0,"",SUM(Otters:Croc!F86))</f>
        <v/>
      </c>
      <c r="F16" s="76" t="str">
        <f t="shared" si="1"/>
        <v/>
      </c>
      <c r="G16" s="73" t="str">
        <f>IF(SUM(Otters:Croc!H86)=0,"",SUM(Otters:Croc!H86))</f>
        <v/>
      </c>
      <c r="H16" s="76" t="str">
        <f t="shared" si="2"/>
        <v/>
      </c>
      <c r="I16" s="73" t="str">
        <f>IF(SUM(Otters:Croc!J86)=0,"",SUM(Otters:Croc!J86))</f>
        <v/>
      </c>
      <c r="J16" s="76" t="str">
        <f t="shared" si="3"/>
        <v/>
      </c>
      <c r="K16" s="73" t="str">
        <f>IF(SUM(Otters:Croc!L86)=0,"",SUM(Otters:Croc!L86))</f>
        <v/>
      </c>
      <c r="L16" s="76" t="str">
        <f t="shared" si="4"/>
        <v/>
      </c>
      <c r="M16" s="73" t="str">
        <f>IF(SUM(Otters:Croc!N86)=0,"",SUM(Otters:Croc!N86))</f>
        <v/>
      </c>
      <c r="N16" s="76" t="str">
        <f t="shared" si="5"/>
        <v/>
      </c>
      <c r="O16" s="73" t="str">
        <f>IF(SUM(Otters:Croc!P86)=0,"",SUM(Otters:Croc!P86))</f>
        <v/>
      </c>
      <c r="P16" s="76" t="str">
        <f t="shared" si="6"/>
        <v/>
      </c>
      <c r="Q16" s="73" t="str">
        <f>IF(SUM(Otters:Croc!D86)=0,"",SUM(Otters:Croc!D86))</f>
        <v/>
      </c>
    </row>
    <row r="17" spans="1:17" x14ac:dyDescent="0.15">
      <c r="A17" s="1" t="s">
        <v>129</v>
      </c>
      <c r="B17" s="115" t="str">
        <f t="shared" si="7"/>
        <v/>
      </c>
      <c r="D17" s="76" t="str">
        <f t="shared" si="0"/>
        <v/>
      </c>
      <c r="E17" s="73" t="str">
        <f>IF(SUM(Otters:Croc!F87)=0,"",SUM(Otters:Croc!F87))</f>
        <v/>
      </c>
      <c r="F17" s="76" t="str">
        <f t="shared" si="1"/>
        <v/>
      </c>
      <c r="G17" s="73" t="str">
        <f>IF(SUM(Otters:Croc!H87)=0,"",SUM(Otters:Croc!H87))</f>
        <v/>
      </c>
      <c r="H17" s="76" t="str">
        <f t="shared" si="2"/>
        <v/>
      </c>
      <c r="I17" s="73" t="str">
        <f>IF(SUM(Otters:Croc!J87)=0,"",SUM(Otters:Croc!J87))</f>
        <v/>
      </c>
      <c r="J17" s="76" t="str">
        <f t="shared" si="3"/>
        <v/>
      </c>
      <c r="K17" s="73" t="str">
        <f>IF(SUM(Otters:Croc!L87)=0,"",SUM(Otters:Croc!L87))</f>
        <v/>
      </c>
      <c r="L17" s="76" t="str">
        <f t="shared" si="4"/>
        <v/>
      </c>
      <c r="M17" s="73" t="str">
        <f>IF(SUM(Otters:Croc!N87)=0,"",SUM(Otters:Croc!N87))</f>
        <v/>
      </c>
      <c r="N17" s="76" t="str">
        <f t="shared" si="5"/>
        <v/>
      </c>
      <c r="O17" s="73" t="str">
        <f>IF(SUM(Otters:Croc!P87)=0,"",SUM(Otters:Croc!P87))</f>
        <v/>
      </c>
      <c r="P17" s="76" t="str">
        <f t="shared" si="6"/>
        <v/>
      </c>
      <c r="Q17" s="73" t="str">
        <f>IF(SUM(Otters:Croc!D87)=0,"",SUM(Otters:Croc!D87))</f>
        <v/>
      </c>
    </row>
    <row r="18" spans="1:17" x14ac:dyDescent="0.15">
      <c r="A18" s="1" t="s">
        <v>130</v>
      </c>
      <c r="B18" s="115" t="str">
        <f t="shared" si="7"/>
        <v/>
      </c>
      <c r="D18" s="76" t="str">
        <f t="shared" si="0"/>
        <v/>
      </c>
      <c r="E18" s="73" t="str">
        <f>IF(SUM(Otters:Croc!F88)=0,"",SUM(Otters:Croc!F88))</f>
        <v/>
      </c>
      <c r="F18" s="76" t="str">
        <f t="shared" si="1"/>
        <v/>
      </c>
      <c r="G18" s="73" t="str">
        <f>IF(SUM(Otters:Croc!H88)=0,"",SUM(Otters:Croc!H88))</f>
        <v/>
      </c>
      <c r="H18" s="76" t="str">
        <f t="shared" si="2"/>
        <v/>
      </c>
      <c r="I18" s="73" t="str">
        <f>IF(SUM(Otters:Croc!J88)=0,"",SUM(Otters:Croc!J88))</f>
        <v/>
      </c>
      <c r="J18" s="76" t="str">
        <f t="shared" si="3"/>
        <v/>
      </c>
      <c r="K18" s="73" t="str">
        <f>IF(SUM(Otters:Croc!L88)=0,"",SUM(Otters:Croc!L88))</f>
        <v/>
      </c>
      <c r="L18" s="76" t="str">
        <f t="shared" si="4"/>
        <v/>
      </c>
      <c r="M18" s="73" t="str">
        <f>IF(SUM(Otters:Croc!N88)=0,"",SUM(Otters:Croc!N88))</f>
        <v/>
      </c>
      <c r="N18" s="76" t="str">
        <f t="shared" si="5"/>
        <v/>
      </c>
      <c r="O18" s="73" t="str">
        <f>IF(SUM(Otters:Croc!P88)=0,"",SUM(Otters:Croc!P88))</f>
        <v/>
      </c>
      <c r="P18" s="76" t="str">
        <f t="shared" si="6"/>
        <v/>
      </c>
      <c r="Q18" s="73" t="str">
        <f>IF(SUM(Otters:Croc!D88)=0,"",SUM(Otters:Croc!D88))</f>
        <v/>
      </c>
    </row>
    <row r="19" spans="1:17" x14ac:dyDescent="0.15">
      <c r="A19" s="1" t="s">
        <v>169</v>
      </c>
      <c r="B19" s="115" t="str">
        <f>IF(E19="","","pcs")</f>
        <v/>
      </c>
      <c r="C19" s="3"/>
      <c r="D19" s="76" t="str">
        <f t="shared" si="0"/>
        <v/>
      </c>
      <c r="E19" s="73" t="str">
        <f>IF(SUM(Otters:Croc!F89)=0,"",SUM(Otters:Croc!F89))</f>
        <v/>
      </c>
      <c r="F19" s="76" t="str">
        <f t="shared" si="1"/>
        <v/>
      </c>
      <c r="G19" s="73" t="str">
        <f>IF(SUM(Otters:Croc!H89)=0,"",SUM(Otters:Croc!H89))</f>
        <v/>
      </c>
      <c r="H19" s="76" t="str">
        <f t="shared" si="2"/>
        <v/>
      </c>
      <c r="I19" s="73" t="str">
        <f>IF(SUM(Otters:Croc!J89)=0,"",SUM(Otters:Croc!J89))</f>
        <v/>
      </c>
      <c r="J19" s="76" t="str">
        <f t="shared" si="3"/>
        <v/>
      </c>
      <c r="K19" s="73" t="str">
        <f>IF(SUM(Otters:Croc!L89)=0,"",SUM(Otters:Croc!L89))</f>
        <v/>
      </c>
      <c r="L19" s="76" t="str">
        <f t="shared" si="4"/>
        <v>Trout</v>
      </c>
      <c r="M19" s="73">
        <f>IF(SUM(Otters:Croc!N89)=0,"",SUM(Otters:Croc!N89))</f>
        <v>375</v>
      </c>
      <c r="N19" s="76" t="str">
        <f t="shared" si="5"/>
        <v/>
      </c>
      <c r="O19" s="73" t="str">
        <f>IF(SUM(Otters:Croc!P89)=0,"",SUM(Otters:Croc!P89))</f>
        <v/>
      </c>
      <c r="P19" s="76" t="str">
        <f t="shared" si="6"/>
        <v/>
      </c>
      <c r="Q19" s="73" t="str">
        <f>IF(SUM(Otters:Croc!D89)=0,"",SUM(Otters:Croc!D89))</f>
        <v/>
      </c>
    </row>
    <row r="20" spans="1:17" x14ac:dyDescent="0.15">
      <c r="A20" s="1" t="s">
        <v>168</v>
      </c>
      <c r="B20" s="115" t="str">
        <f>IF(E20="","","pcs")</f>
        <v>pcs</v>
      </c>
      <c r="D20" s="76" t="str">
        <f t="shared" si="0"/>
        <v>Haddock</v>
      </c>
      <c r="E20" s="73">
        <f>IF(SUM(Otters:Croc!F90)=0,"",SUM(Otters:Croc!F90))</f>
        <v>340</v>
      </c>
      <c r="F20" s="76" t="str">
        <f t="shared" si="1"/>
        <v/>
      </c>
      <c r="G20" s="73" t="str">
        <f>IF(SUM(Otters:Croc!H90)=0,"",SUM(Otters:Croc!H90))</f>
        <v/>
      </c>
      <c r="H20" s="76" t="str">
        <f t="shared" si="2"/>
        <v/>
      </c>
      <c r="I20" s="73" t="str">
        <f>IF(SUM(Otters:Croc!J90)=0,"",SUM(Otters:Croc!J90))</f>
        <v/>
      </c>
      <c r="J20" s="76" t="str">
        <f t="shared" si="3"/>
        <v/>
      </c>
      <c r="K20" s="73" t="str">
        <f>IF(SUM(Otters:Croc!L90)=0,"",SUM(Otters:Croc!L90))</f>
        <v/>
      </c>
      <c r="L20" s="76" t="str">
        <f t="shared" si="4"/>
        <v/>
      </c>
      <c r="M20" s="73" t="str">
        <f>IF(SUM(Otters:Croc!N90)=0,"",SUM(Otters:Croc!N90))</f>
        <v/>
      </c>
      <c r="N20" s="76" t="str">
        <f t="shared" si="5"/>
        <v/>
      </c>
      <c r="O20" s="73" t="str">
        <f>IF(SUM(Otters:Croc!P90)=0,"",SUM(Otters:Croc!P90))</f>
        <v/>
      </c>
      <c r="P20" s="76" t="str">
        <f t="shared" si="6"/>
        <v/>
      </c>
      <c r="Q20" s="73" t="str">
        <f>IF(SUM(Otters:Croc!D90)=0,"",SUM(Otters:Croc!D90))</f>
        <v/>
      </c>
    </row>
    <row r="21" spans="1:17" x14ac:dyDescent="0.15">
      <c r="A21" s="1" t="s">
        <v>161</v>
      </c>
      <c r="B21" s="115" t="str">
        <f>IF(E21="","","pcs")</f>
        <v/>
      </c>
      <c r="D21" s="76" t="str">
        <f t="shared" si="0"/>
        <v/>
      </c>
      <c r="E21" s="73" t="str">
        <f>IF(SUM(Otters:Croc!F91)=0,"",SUM(Otters:Croc!F91))</f>
        <v/>
      </c>
      <c r="F21" s="76" t="str">
        <f t="shared" si="1"/>
        <v/>
      </c>
      <c r="G21" s="73" t="str">
        <f>IF(SUM(Otters:Croc!H91)=0,"",SUM(Otters:Croc!H91))</f>
        <v/>
      </c>
      <c r="H21" s="76" t="str">
        <f t="shared" si="2"/>
        <v>Roach</v>
      </c>
      <c r="I21" s="73">
        <f>IF(SUM(Otters:Croc!J91)=0,"",SUM(Otters:Croc!J91))</f>
        <v>600</v>
      </c>
      <c r="J21" s="76" t="str">
        <f t="shared" si="3"/>
        <v/>
      </c>
      <c r="K21" s="73" t="str">
        <f>IF(SUM(Otters:Croc!L91)=0,"",SUM(Otters:Croc!L91))</f>
        <v/>
      </c>
      <c r="L21" s="76" t="str">
        <f t="shared" si="4"/>
        <v/>
      </c>
      <c r="M21" s="73" t="str">
        <f>IF(SUM(Otters:Croc!N91)=0,"",SUM(Otters:Croc!N91))</f>
        <v/>
      </c>
      <c r="N21" s="76" t="str">
        <f t="shared" si="5"/>
        <v/>
      </c>
      <c r="O21" s="73" t="str">
        <f>IF(SUM(Otters:Croc!P91)=0,"",SUM(Otters:Croc!P91))</f>
        <v/>
      </c>
      <c r="P21" s="76" t="str">
        <f t="shared" si="6"/>
        <v/>
      </c>
      <c r="Q21" s="73" t="str">
        <f>IF(SUM(Otters:Croc!D91)=0,"",SUM(Otters:Croc!D91))</f>
        <v/>
      </c>
    </row>
    <row r="22" spans="1:17" x14ac:dyDescent="0.15">
      <c r="A22" s="1" t="s">
        <v>120</v>
      </c>
      <c r="B22" s="115" t="str">
        <f t="shared" si="7"/>
        <v/>
      </c>
      <c r="D22" s="76" t="str">
        <f t="shared" si="0"/>
        <v/>
      </c>
      <c r="E22" s="73" t="str">
        <f>IF(SUM(Otters:Croc!F92)=0,"",SUM(Otters:Croc!F92))</f>
        <v/>
      </c>
      <c r="F22" s="76" t="str">
        <f t="shared" si="1"/>
        <v/>
      </c>
      <c r="G22" s="73" t="str">
        <f>IF(SUM(Otters:Croc!H92)=0,"",SUM(Otters:Croc!H92))</f>
        <v/>
      </c>
      <c r="H22" s="76" t="str">
        <f t="shared" si="2"/>
        <v/>
      </c>
      <c r="I22" s="73" t="str">
        <f>IF(SUM(Otters:Croc!J92)=0,"",SUM(Otters:Croc!J92))</f>
        <v/>
      </c>
      <c r="J22" s="76" t="str">
        <f t="shared" si="3"/>
        <v/>
      </c>
      <c r="K22" s="73" t="str">
        <f>IF(SUM(Otters:Croc!L92)=0,"",SUM(Otters:Croc!L92))</f>
        <v/>
      </c>
      <c r="L22" s="76" t="str">
        <f t="shared" si="4"/>
        <v/>
      </c>
      <c r="M22" s="73" t="str">
        <f>IF(SUM(Otters:Croc!N92)=0,"",SUM(Otters:Croc!N92))</f>
        <v/>
      </c>
      <c r="N22" s="76" t="str">
        <f t="shared" si="5"/>
        <v/>
      </c>
      <c r="O22" s="73" t="str">
        <f>IF(SUM(Otters:Croc!P92)=0,"",SUM(Otters:Croc!P92))</f>
        <v/>
      </c>
      <c r="P22" s="76" t="str">
        <f t="shared" si="6"/>
        <v/>
      </c>
      <c r="Q22" s="73" t="str">
        <f>IF(SUM(Otters:Croc!D92)=0,"",SUM(Otters:Croc!D92))</f>
        <v/>
      </c>
    </row>
    <row r="23" spans="1:17" x14ac:dyDescent="0.15">
      <c r="A23" s="1" t="s">
        <v>165</v>
      </c>
      <c r="B23" s="115" t="str">
        <f t="shared" si="7"/>
        <v/>
      </c>
      <c r="D23" s="76" t="str">
        <f t="shared" si="0"/>
        <v/>
      </c>
      <c r="E23" s="73" t="str">
        <f>IF(SUM(Otters:Croc!F93)=0,"",SUM(Otters:Croc!F93))</f>
        <v/>
      </c>
      <c r="F23" s="76" t="str">
        <f t="shared" si="1"/>
        <v/>
      </c>
      <c r="G23" s="73" t="str">
        <f>IF(SUM(Otters:Croc!H93)=0,"",SUM(Otters:Croc!H93))</f>
        <v/>
      </c>
      <c r="H23" s="76" t="str">
        <f t="shared" si="2"/>
        <v/>
      </c>
      <c r="I23" s="73" t="str">
        <f>IF(SUM(Otters:Croc!J93)=0,"",SUM(Otters:Croc!J93))</f>
        <v/>
      </c>
      <c r="J23" s="76" t="str">
        <f t="shared" si="3"/>
        <v/>
      </c>
      <c r="K23" s="73" t="str">
        <f>IF(SUM(Otters:Croc!L93)=0,"",SUM(Otters:Croc!L93))</f>
        <v/>
      </c>
      <c r="L23" s="76" t="str">
        <f t="shared" si="4"/>
        <v/>
      </c>
      <c r="M23" s="73" t="str">
        <f>IF(SUM(Otters:Croc!N93)=0,"",SUM(Otters:Croc!N93))</f>
        <v/>
      </c>
      <c r="N23" s="76" t="str">
        <f t="shared" si="5"/>
        <v/>
      </c>
      <c r="O23" s="73" t="str">
        <f>IF(SUM(Otters:Croc!P93)=0,"",SUM(Otters:Croc!P93))</f>
        <v/>
      </c>
      <c r="P23" s="76" t="str">
        <f t="shared" si="6"/>
        <v/>
      </c>
      <c r="Q23" s="73" t="str">
        <f>IF(SUM(Otters:Croc!D93)=0,"",SUM(Otters:Croc!D93))</f>
        <v/>
      </c>
    </row>
    <row r="24" spans="1:17" x14ac:dyDescent="0.15">
      <c r="A24" s="1" t="s">
        <v>166</v>
      </c>
      <c r="B24" s="115" t="str">
        <f t="shared" si="7"/>
        <v/>
      </c>
      <c r="D24" s="76" t="str">
        <f t="shared" si="0"/>
        <v/>
      </c>
      <c r="E24" s="73" t="str">
        <f>IF(SUM(Otters:Croc!F94)=0,"",SUM(Otters:Croc!F94))</f>
        <v/>
      </c>
      <c r="F24" s="76" t="str">
        <f t="shared" si="1"/>
        <v/>
      </c>
      <c r="G24" s="73" t="str">
        <f>IF(SUM(Otters:Croc!H94)=0,"",SUM(Otters:Croc!H94))</f>
        <v/>
      </c>
      <c r="H24" s="76" t="str">
        <f t="shared" si="2"/>
        <v/>
      </c>
      <c r="I24" s="73" t="str">
        <f>IF(SUM(Otters:Croc!J94)=0,"",SUM(Otters:Croc!J94))</f>
        <v/>
      </c>
      <c r="J24" s="76" t="str">
        <f t="shared" si="3"/>
        <v/>
      </c>
      <c r="K24" s="73" t="str">
        <f>IF(SUM(Otters:Croc!L94)=0,"",SUM(Otters:Croc!L94))</f>
        <v/>
      </c>
      <c r="L24" s="76" t="str">
        <f t="shared" si="4"/>
        <v/>
      </c>
      <c r="M24" s="73" t="str">
        <f>IF(SUM(Otters:Croc!N94)=0,"",SUM(Otters:Croc!N94))</f>
        <v/>
      </c>
      <c r="N24" s="76" t="str">
        <f t="shared" si="5"/>
        <v/>
      </c>
      <c r="O24" s="73" t="str">
        <f>IF(SUM(Otters:Croc!P94)=0,"",SUM(Otters:Croc!P94))</f>
        <v/>
      </c>
      <c r="P24" s="76" t="str">
        <f t="shared" si="6"/>
        <v/>
      </c>
      <c r="Q24" s="73" t="str">
        <f>IF(SUM(Otters:Croc!D94)=0,"",SUM(Otters:Croc!D94))</f>
        <v/>
      </c>
    </row>
    <row r="25" spans="1:17" x14ac:dyDescent="0.15">
      <c r="A25" s="1" t="s">
        <v>27</v>
      </c>
      <c r="B25" s="115" t="str">
        <f t="shared" si="7"/>
        <v>grams</v>
      </c>
      <c r="D25" s="76" t="str">
        <f t="shared" si="0"/>
        <v>Sprat</v>
      </c>
      <c r="E25" s="73">
        <f>IF(SUM(Otters:Croc!F95)=0,"",SUM(Otters:Croc!F95))</f>
        <v>3255</v>
      </c>
      <c r="F25" s="76" t="str">
        <f t="shared" si="1"/>
        <v>Sprat</v>
      </c>
      <c r="G25" s="73">
        <f>IF(SUM(Otters:Croc!H95)=0,"",SUM(Otters:Croc!H95))</f>
        <v>3255</v>
      </c>
      <c r="H25" s="76" t="str">
        <f t="shared" si="2"/>
        <v>Sprat</v>
      </c>
      <c r="I25" s="73">
        <f>IF(SUM(Otters:Croc!J95)=0,"",SUM(Otters:Croc!J95))</f>
        <v>3255</v>
      </c>
      <c r="J25" s="76" t="str">
        <f t="shared" si="3"/>
        <v>Sprat</v>
      </c>
      <c r="K25" s="73">
        <f>IF(SUM(Otters:Croc!L95)=0,"",SUM(Otters:Croc!L95))</f>
        <v>3255</v>
      </c>
      <c r="L25" s="76" t="str">
        <f t="shared" si="4"/>
        <v>Sprat</v>
      </c>
      <c r="M25" s="73">
        <f>IF(SUM(Otters:Croc!N95)=0,"",SUM(Otters:Croc!N95))</f>
        <v>3255</v>
      </c>
      <c r="N25" s="76" t="str">
        <f t="shared" si="5"/>
        <v>Sprat</v>
      </c>
      <c r="O25" s="73">
        <f>IF(SUM(Otters:Croc!P95)=0,"",SUM(Otters:Croc!P95))</f>
        <v>3255</v>
      </c>
      <c r="P25" s="76" t="str">
        <f t="shared" si="6"/>
        <v>Sprat</v>
      </c>
      <c r="Q25" s="73">
        <f>IF(SUM(Otters:Croc!D95)=0,"",SUM(Otters:Croc!D95))</f>
        <v>3255</v>
      </c>
    </row>
    <row r="26" spans="1:17" x14ac:dyDescent="0.15">
      <c r="A26" s="1" t="s">
        <v>164</v>
      </c>
      <c r="B26" s="115" t="str">
        <f>IF(E26="","","pcs")</f>
        <v/>
      </c>
      <c r="D26" s="76" t="str">
        <f t="shared" si="0"/>
        <v/>
      </c>
      <c r="E26" s="73" t="str">
        <f>IF(SUM(Otters:Croc!F96)=0,"",SUM(Otters:Croc!F96))</f>
        <v/>
      </c>
      <c r="F26" s="76" t="str">
        <f t="shared" si="1"/>
        <v/>
      </c>
      <c r="G26" s="73" t="str">
        <f>IF(SUM(Otters:Croc!H96)=0,"",SUM(Otters:Croc!H96))</f>
        <v/>
      </c>
      <c r="H26" s="76" t="str">
        <f t="shared" si="2"/>
        <v/>
      </c>
      <c r="I26" s="73" t="str">
        <f>IF(SUM(Otters:Croc!J96)=0,"",SUM(Otters:Croc!J96))</f>
        <v/>
      </c>
      <c r="J26" s="76" t="str">
        <f t="shared" si="3"/>
        <v/>
      </c>
      <c r="K26" s="73" t="str">
        <f>IF(SUM(Otters:Croc!L96)=0,"",SUM(Otters:Croc!L96))</f>
        <v/>
      </c>
      <c r="L26" s="76" t="str">
        <f t="shared" si="4"/>
        <v/>
      </c>
      <c r="M26" s="73" t="str">
        <f>IF(SUM(Otters:Croc!N96)=0,"",SUM(Otters:Croc!N96))</f>
        <v/>
      </c>
      <c r="N26" s="76" t="str">
        <f t="shared" si="5"/>
        <v/>
      </c>
      <c r="O26" s="73" t="str">
        <f>IF(SUM(Otters:Croc!P96)=0,"",SUM(Otters:Croc!P96))</f>
        <v/>
      </c>
      <c r="P26" s="76" t="str">
        <f t="shared" si="6"/>
        <v/>
      </c>
      <c r="Q26" s="73" t="str">
        <f>IF(SUM(Otters:Croc!D96)=0,"",SUM(Otters:Croc!D96))</f>
        <v/>
      </c>
    </row>
    <row r="27" spans="1:17" x14ac:dyDescent="0.15">
      <c r="A27" s="1" t="s">
        <v>96</v>
      </c>
      <c r="B27" s="115" t="str">
        <f t="shared" si="7"/>
        <v/>
      </c>
      <c r="D27" s="76" t="str">
        <f t="shared" si="0"/>
        <v/>
      </c>
      <c r="E27" s="73" t="str">
        <f>IF(SUM(Otters:Croc!F97)=0,"",SUM(Otters:Croc!F97))</f>
        <v/>
      </c>
      <c r="F27" s="76" t="str">
        <f t="shared" si="1"/>
        <v/>
      </c>
      <c r="G27" s="73" t="str">
        <f>IF(SUM(Otters:Croc!H97)=0,"",SUM(Otters:Croc!H97))</f>
        <v/>
      </c>
      <c r="H27" s="76" t="str">
        <f t="shared" si="2"/>
        <v/>
      </c>
      <c r="I27" s="73" t="str">
        <f>IF(SUM(Otters:Croc!J97)=0,"",SUM(Otters:Croc!J97))</f>
        <v/>
      </c>
      <c r="J27" s="76" t="str">
        <f t="shared" si="3"/>
        <v/>
      </c>
      <c r="K27" s="73" t="str">
        <f>IF(SUM(Otters:Croc!L97)=0,"",SUM(Otters:Croc!L97))</f>
        <v/>
      </c>
      <c r="L27" s="76" t="str">
        <f t="shared" si="4"/>
        <v/>
      </c>
      <c r="M27" s="73" t="str">
        <f>IF(SUM(Otters:Croc!N97)=0,"",SUM(Otters:Croc!N97))</f>
        <v/>
      </c>
      <c r="N27" s="76" t="str">
        <f t="shared" si="5"/>
        <v/>
      </c>
      <c r="O27" s="73" t="str">
        <f>IF(SUM(Otters:Croc!P97)=0,"",SUM(Otters:Croc!P97))</f>
        <v/>
      </c>
      <c r="P27" s="76" t="str">
        <f t="shared" si="6"/>
        <v/>
      </c>
      <c r="Q27" s="73" t="str">
        <f>IF(SUM(Otters:Croc!D97)=0,"",SUM(Otters:Croc!D97))</f>
        <v/>
      </c>
    </row>
    <row r="28" spans="1:17" x14ac:dyDescent="0.15">
      <c r="A28" s="1" t="s">
        <v>170</v>
      </c>
      <c r="B28" s="115" t="str">
        <f t="shared" si="7"/>
        <v/>
      </c>
      <c r="D28" s="76" t="str">
        <f t="shared" si="0"/>
        <v/>
      </c>
      <c r="E28" s="73" t="str">
        <f>IF(SUM(Otters:Croc!F98)=0,"",SUM(Otters:Croc!F98))</f>
        <v/>
      </c>
      <c r="F28" s="76" t="str">
        <f t="shared" si="1"/>
        <v/>
      </c>
      <c r="G28" s="73" t="str">
        <f>IF(SUM(Otters:Croc!H98)=0,"",SUM(Otters:Croc!H98))</f>
        <v/>
      </c>
      <c r="H28" s="76" t="str">
        <f t="shared" si="2"/>
        <v/>
      </c>
      <c r="I28" s="73" t="str">
        <f>IF(SUM(Otters:Croc!J98)=0,"",SUM(Otters:Croc!J98))</f>
        <v/>
      </c>
      <c r="J28" s="76" t="str">
        <f t="shared" si="3"/>
        <v/>
      </c>
      <c r="K28" s="73" t="str">
        <f>IF(SUM(Otters:Croc!L98)=0,"",SUM(Otters:Croc!L98))</f>
        <v/>
      </c>
      <c r="L28" s="76" t="str">
        <f t="shared" si="4"/>
        <v/>
      </c>
      <c r="M28" s="73" t="str">
        <f>IF(SUM(Otters:Croc!N98)=0,"",SUM(Otters:Croc!N98))</f>
        <v/>
      </c>
      <c r="N28" s="76" t="str">
        <f t="shared" si="5"/>
        <v>Quail</v>
      </c>
      <c r="O28" s="73">
        <f>IF(SUM(Otters:Croc!P98)=0,"",SUM(Otters:Croc!P98))</f>
        <v>250</v>
      </c>
      <c r="P28" s="76" t="str">
        <f t="shared" si="6"/>
        <v/>
      </c>
      <c r="Q28" s="73" t="str">
        <f>IF(SUM(Otters:Croc!D98)=0,"",SUM(Otters:Croc!D98))</f>
        <v/>
      </c>
    </row>
    <row r="29" spans="1:17" s="75" customFormat="1" x14ac:dyDescent="0.15">
      <c r="A29" s="75" t="s">
        <v>171</v>
      </c>
      <c r="B29" s="115" t="str">
        <f t="shared" si="7"/>
        <v>grams</v>
      </c>
      <c r="D29" s="76" t="str">
        <f t="shared" si="0"/>
        <v>Chicks</v>
      </c>
      <c r="E29" s="73">
        <f>IF(SUM(Otters:Croc!F99)=0,"",SUM(Otters:Croc!F99))</f>
        <v>480</v>
      </c>
      <c r="F29" s="76" t="str">
        <f t="shared" si="1"/>
        <v>Chicks</v>
      </c>
      <c r="G29" s="73">
        <f>IF(SUM(Otters:Croc!H99)=0,"",SUM(Otters:Croc!H99))</f>
        <v>120</v>
      </c>
      <c r="H29" s="76" t="str">
        <f t="shared" si="2"/>
        <v/>
      </c>
      <c r="I29" s="73" t="str">
        <f>IF(SUM(Otters:Croc!J99)=0,"",SUM(Otters:Croc!J99))</f>
        <v/>
      </c>
      <c r="J29" s="76" t="str">
        <f t="shared" si="3"/>
        <v>Chicks</v>
      </c>
      <c r="K29" s="73">
        <f>IF(SUM(Otters:Croc!L99)=0,"",SUM(Otters:Croc!L99))</f>
        <v>320</v>
      </c>
      <c r="L29" s="76" t="str">
        <f t="shared" si="4"/>
        <v/>
      </c>
      <c r="M29" s="73" t="str">
        <f>IF(SUM(Otters:Croc!N99)=0,"",SUM(Otters:Croc!N99))</f>
        <v/>
      </c>
      <c r="N29" s="76" t="str">
        <f t="shared" si="5"/>
        <v>Chicks</v>
      </c>
      <c r="O29" s="73">
        <f>IF(SUM(Otters:Croc!P99)=0,"",SUM(Otters:Croc!P99))</f>
        <v>120</v>
      </c>
      <c r="P29" s="76" t="str">
        <f t="shared" si="6"/>
        <v>Chicks</v>
      </c>
      <c r="Q29" s="73">
        <f>IF(SUM(Otters:Croc!D99)=0,"",SUM(Otters:Croc!D99))</f>
        <v>120</v>
      </c>
    </row>
    <row r="30" spans="1:17" x14ac:dyDescent="0.15">
      <c r="A30" s="1" t="s">
        <v>172</v>
      </c>
      <c r="B30" s="115" t="str">
        <f>IF(E30="","","pcs")</f>
        <v/>
      </c>
      <c r="D30" s="76" t="str">
        <f t="shared" si="0"/>
        <v/>
      </c>
      <c r="E30" s="73" t="str">
        <f>IF(SUM(Otters:Croc!F100)=0,"",SUM(Otters:Croc!F100))</f>
        <v/>
      </c>
      <c r="F30" s="76" t="str">
        <f t="shared" si="1"/>
        <v/>
      </c>
      <c r="G30" s="73" t="str">
        <f>IF(SUM(Otters:Croc!H100)=0,"",SUM(Otters:Croc!H100))</f>
        <v/>
      </c>
      <c r="H30" s="76" t="str">
        <f t="shared" si="2"/>
        <v/>
      </c>
      <c r="I30" s="73" t="str">
        <f>IF(SUM(Otters:Croc!J100)=0,"",SUM(Otters:Croc!J100))</f>
        <v/>
      </c>
      <c r="J30" s="76" t="str">
        <f t="shared" si="3"/>
        <v>Adult Rat</v>
      </c>
      <c r="K30" s="73">
        <f>IF(SUM(Otters:Croc!L100)=0,"",SUM(Otters:Croc!L100))</f>
        <v>325</v>
      </c>
      <c r="L30" s="76" t="str">
        <f t="shared" si="4"/>
        <v/>
      </c>
      <c r="M30" s="73" t="str">
        <f>IF(SUM(Otters:Croc!N100)=0,"",SUM(Otters:Croc!N100))</f>
        <v/>
      </c>
      <c r="N30" s="76" t="str">
        <f t="shared" si="5"/>
        <v/>
      </c>
      <c r="O30" s="73" t="str">
        <f>IF(SUM(Otters:Croc!P100)=0,"",SUM(Otters:Croc!P100))</f>
        <v/>
      </c>
      <c r="P30" s="76" t="str">
        <f t="shared" si="6"/>
        <v/>
      </c>
      <c r="Q30" s="73" t="str">
        <f>IF(SUM(Otters:Croc!D100)=0,"",SUM(Otters:Croc!D100))</f>
        <v/>
      </c>
    </row>
    <row r="31" spans="1:17" x14ac:dyDescent="0.15">
      <c r="A31" s="1" t="s">
        <v>173</v>
      </c>
      <c r="B31" s="115" t="str">
        <f>IF(E31="","","pcs")</f>
        <v>pcs</v>
      </c>
      <c r="D31" s="76" t="str">
        <f t="shared" si="0"/>
        <v>Adult Mice</v>
      </c>
      <c r="E31" s="73">
        <f>IF(SUM(Otters:Croc!F101)=0,"",SUM(Otters:Croc!F101))</f>
        <v>100</v>
      </c>
      <c r="F31" s="76" t="str">
        <f t="shared" si="1"/>
        <v/>
      </c>
      <c r="G31" s="73" t="str">
        <f>IF(SUM(Otters:Croc!H101)=0,"",SUM(Otters:Croc!H101))</f>
        <v/>
      </c>
      <c r="H31" s="76" t="str">
        <f t="shared" si="2"/>
        <v>Adult Mice</v>
      </c>
      <c r="I31" s="73">
        <f>IF(SUM(Otters:Croc!J101)=0,"",SUM(Otters:Croc!J101))</f>
        <v>400</v>
      </c>
      <c r="J31" s="76" t="str">
        <f t="shared" si="3"/>
        <v/>
      </c>
      <c r="K31" s="73" t="str">
        <f>IF(SUM(Otters:Croc!L101)=0,"",SUM(Otters:Croc!L101))</f>
        <v/>
      </c>
      <c r="L31" s="76" t="str">
        <f t="shared" si="4"/>
        <v>Adult Mice</v>
      </c>
      <c r="M31" s="73">
        <f>IF(SUM(Otters:Croc!N101)=0,"",SUM(Otters:Croc!N101))</f>
        <v>100</v>
      </c>
      <c r="N31" s="76" t="str">
        <f t="shared" si="5"/>
        <v>Adult Mice</v>
      </c>
      <c r="O31" s="73">
        <f>IF(SUM(Otters:Croc!P101)=0,"",SUM(Otters:Croc!P101))</f>
        <v>300</v>
      </c>
      <c r="P31" s="76" t="str">
        <f t="shared" si="6"/>
        <v/>
      </c>
      <c r="Q31" s="73" t="str">
        <f>IF(SUM(Otters:Croc!D101)=0,"",SUM(Otters:Croc!D101))</f>
        <v/>
      </c>
    </row>
    <row r="32" spans="1:17" x14ac:dyDescent="0.15">
      <c r="A32" s="1" t="s">
        <v>181</v>
      </c>
      <c r="B32" s="115" t="str">
        <f>IF(E32="","","pcs")</f>
        <v/>
      </c>
      <c r="D32" s="76" t="str">
        <f t="shared" si="0"/>
        <v/>
      </c>
      <c r="E32" s="73" t="str">
        <f>IF(SUM(Otters:Croc!F103)=0,"",SUM(Otters:Croc!F103))</f>
        <v/>
      </c>
      <c r="F32" s="76" t="str">
        <f t="shared" si="1"/>
        <v/>
      </c>
      <c r="G32" s="73" t="str">
        <f>IF(SUM(Otters:Croc!H103)=0,"",SUM(Otters:Croc!H103))</f>
        <v/>
      </c>
      <c r="H32" s="76" t="str">
        <f t="shared" si="2"/>
        <v/>
      </c>
      <c r="I32" s="73" t="str">
        <f>IF(SUM(Otters:Croc!J103)=0,"",SUM(Otters:Croc!J103))</f>
        <v/>
      </c>
      <c r="J32" s="76" t="str">
        <f t="shared" si="3"/>
        <v/>
      </c>
      <c r="K32" s="73" t="str">
        <f>IF(SUM(Otters:Croc!L103)=0,"",SUM(Otters:Croc!L103))</f>
        <v/>
      </c>
      <c r="L32" s="76" t="str">
        <f t="shared" si="4"/>
        <v/>
      </c>
      <c r="M32" s="73" t="str">
        <f>IF(SUM(Otters:Croc!N103)=0,"",SUM(Otters:Croc!N103))</f>
        <v/>
      </c>
      <c r="N32" s="76" t="str">
        <f t="shared" si="5"/>
        <v/>
      </c>
      <c r="O32" s="73" t="str">
        <f>IF(SUM(Otters:Croc!P103)=0,"",SUM(Otters:Croc!P103))</f>
        <v/>
      </c>
      <c r="P32" s="76" t="str">
        <f t="shared" si="6"/>
        <v>Rabbit</v>
      </c>
      <c r="Q32" s="73">
        <f>IF(SUM(Otters:Croc!D103)=0,"",SUM(Otters:Croc!D103))</f>
        <v>400</v>
      </c>
    </row>
    <row r="33" spans="1:17" x14ac:dyDescent="0.15">
      <c r="A33" s="1" t="s">
        <v>156</v>
      </c>
      <c r="B33" s="115" t="str">
        <f t="shared" si="7"/>
        <v>grams</v>
      </c>
      <c r="D33" s="76" t="str">
        <f t="shared" si="0"/>
        <v>Horse burger</v>
      </c>
      <c r="E33" s="73">
        <f>IF(SUM(Otters:Croc!F104)=0,"",SUM(Otters:Croc!F104))</f>
        <v>60</v>
      </c>
      <c r="F33" s="76" t="str">
        <f t="shared" si="1"/>
        <v>Horse burger</v>
      </c>
      <c r="G33" s="73">
        <f>IF(SUM(Otters:Croc!H104)=0,"",SUM(Otters:Croc!H104))</f>
        <v>60</v>
      </c>
      <c r="H33" s="76" t="str">
        <f t="shared" si="2"/>
        <v>Horse burger</v>
      </c>
      <c r="I33" s="73">
        <f>IF(SUM(Otters:Croc!J104)=0,"",SUM(Otters:Croc!J104))</f>
        <v>60</v>
      </c>
      <c r="J33" s="76" t="str">
        <f t="shared" si="3"/>
        <v>Horse burger</v>
      </c>
      <c r="K33" s="73">
        <f>IF(SUM(Otters:Croc!L104)=0,"",SUM(Otters:Croc!L104))</f>
        <v>60</v>
      </c>
      <c r="L33" s="76" t="str">
        <f t="shared" si="4"/>
        <v>Horse burger</v>
      </c>
      <c r="M33" s="73">
        <f>IF(SUM(Otters:Croc!N104)=0,"",SUM(Otters:Croc!N104))</f>
        <v>60</v>
      </c>
      <c r="N33" s="76" t="str">
        <f t="shared" si="5"/>
        <v>Horse burger</v>
      </c>
      <c r="O33" s="73">
        <f>IF(SUM(Otters:Croc!P104)=0,"",SUM(Otters:Croc!P104))</f>
        <v>60</v>
      </c>
      <c r="P33" s="76" t="str">
        <f t="shared" si="6"/>
        <v>Horse burger</v>
      </c>
      <c r="Q33" s="73">
        <f>IF(SUM(Otters:Croc!D104)=0,"",SUM(Otters:Croc!D104))</f>
        <v>60</v>
      </c>
    </row>
    <row r="34" spans="1:17" x14ac:dyDescent="0.15">
      <c r="A34" s="1" t="s">
        <v>31</v>
      </c>
      <c r="B34" s="115" t="str">
        <f t="shared" si="7"/>
        <v/>
      </c>
      <c r="D34" s="76" t="str">
        <f t="shared" si="0"/>
        <v/>
      </c>
      <c r="E34" s="73" t="str">
        <f>IF(SUM(Otters:Croc!F105)=0,"",SUM(Otters:Croc!F105))</f>
        <v/>
      </c>
      <c r="F34" s="76" t="str">
        <f t="shared" si="1"/>
        <v>Horse meat</v>
      </c>
      <c r="G34" s="73">
        <f>IF(SUM(Otters:Croc!H105)=0,"",SUM(Otters:Croc!H105))</f>
        <v>250</v>
      </c>
      <c r="H34" s="76" t="str">
        <f t="shared" si="2"/>
        <v/>
      </c>
      <c r="I34" s="73" t="str">
        <f>IF(SUM(Otters:Croc!J105)=0,"",SUM(Otters:Croc!J105))</f>
        <v/>
      </c>
      <c r="J34" s="76" t="str">
        <f t="shared" si="3"/>
        <v/>
      </c>
      <c r="K34" s="73" t="str">
        <f>IF(SUM(Otters:Croc!L105)=0,"",SUM(Otters:Croc!L105))</f>
        <v/>
      </c>
      <c r="L34" s="76" t="str">
        <f t="shared" si="4"/>
        <v/>
      </c>
      <c r="M34" s="73" t="str">
        <f>IF(SUM(Otters:Croc!N105)=0,"",SUM(Otters:Croc!N105))</f>
        <v/>
      </c>
      <c r="N34" s="76" t="str">
        <f t="shared" si="5"/>
        <v/>
      </c>
      <c r="O34" s="73" t="str">
        <f>IF(SUM(Otters:Croc!P105)=0,"",SUM(Otters:Croc!P105))</f>
        <v/>
      </c>
      <c r="P34" s="76" t="str">
        <f t="shared" si="6"/>
        <v/>
      </c>
      <c r="Q34" s="73" t="str">
        <f>IF(SUM(Otters:Croc!D105)=0,"",SUM(Otters:Croc!D105))</f>
        <v/>
      </c>
    </row>
    <row r="35" spans="1:17" x14ac:dyDescent="0.15">
      <c r="A35" s="1" t="s">
        <v>162</v>
      </c>
      <c r="B35" s="115" t="str">
        <f>IF(E35="","","pcs")</f>
        <v/>
      </c>
      <c r="D35" s="76" t="str">
        <f t="shared" si="0"/>
        <v/>
      </c>
      <c r="E35" s="73" t="str">
        <f>IF(SUM(Otters:Croc!F106)=0,"",SUM(Otters:Croc!F106))</f>
        <v/>
      </c>
      <c r="F35" s="76" t="str">
        <f t="shared" si="1"/>
        <v>Crayfish</v>
      </c>
      <c r="G35" s="73">
        <f>IF(SUM(Otters:Croc!H106)=0,"",SUM(Otters:Croc!H106))</f>
        <v>60</v>
      </c>
      <c r="H35" s="76" t="str">
        <f t="shared" si="2"/>
        <v>Crayfish</v>
      </c>
      <c r="I35" s="73">
        <f>IF(SUM(Otters:Croc!J106)=0,"",SUM(Otters:Croc!J106))</f>
        <v>20</v>
      </c>
      <c r="J35" s="76" t="str">
        <f t="shared" si="3"/>
        <v/>
      </c>
      <c r="K35" s="73" t="str">
        <f>IF(SUM(Otters:Croc!L106)=0,"",SUM(Otters:Croc!L106))</f>
        <v/>
      </c>
      <c r="L35" s="76" t="str">
        <f t="shared" si="4"/>
        <v/>
      </c>
      <c r="M35" s="73" t="str">
        <f>IF(SUM(Otters:Croc!N106)=0,"",SUM(Otters:Croc!N106))</f>
        <v/>
      </c>
      <c r="N35" s="76" t="str">
        <f t="shared" si="5"/>
        <v>Crayfish</v>
      </c>
      <c r="O35" s="73">
        <f>IF(SUM(Otters:Croc!P106)=0,"",SUM(Otters:Croc!P106))</f>
        <v>60</v>
      </c>
      <c r="P35" s="76" t="str">
        <f t="shared" si="6"/>
        <v/>
      </c>
      <c r="Q35" s="73" t="str">
        <f>IF(SUM(Otters:Croc!D106)=0,"",SUM(Otters:Croc!D106))</f>
        <v/>
      </c>
    </row>
    <row r="36" spans="1:17" x14ac:dyDescent="0.15">
      <c r="A36" s="1" t="s">
        <v>174</v>
      </c>
      <c r="B36" s="115" t="str">
        <f>IF(E36="","","pcs")</f>
        <v>pcs</v>
      </c>
      <c r="D36" s="76" t="str">
        <f t="shared" si="0"/>
        <v>Prawns</v>
      </c>
      <c r="E36" s="73">
        <f>IF(SUM(Otters:Croc!F107)=0,"",SUM(Otters:Croc!F107))</f>
        <v>30</v>
      </c>
      <c r="F36" s="76" t="str">
        <f t="shared" si="1"/>
        <v/>
      </c>
      <c r="G36" s="73" t="str">
        <f>IF(SUM(Otters:Croc!H107)=0,"",SUM(Otters:Croc!H107))</f>
        <v/>
      </c>
      <c r="H36" s="76" t="str">
        <f t="shared" si="2"/>
        <v/>
      </c>
      <c r="I36" s="73" t="str">
        <f>IF(SUM(Otters:Croc!J107)=0,"",SUM(Otters:Croc!J107))</f>
        <v/>
      </c>
      <c r="J36" s="76" t="str">
        <f t="shared" si="3"/>
        <v/>
      </c>
      <c r="K36" s="73" t="str">
        <f>IF(SUM(Otters:Croc!L107)=0,"",SUM(Otters:Croc!L107))</f>
        <v/>
      </c>
      <c r="L36" s="76" t="str">
        <f t="shared" si="4"/>
        <v/>
      </c>
      <c r="M36" s="73" t="str">
        <f>IF(SUM(Otters:Croc!N107)=0,"",SUM(Otters:Croc!N107))</f>
        <v/>
      </c>
      <c r="N36" s="76" t="str">
        <f t="shared" si="5"/>
        <v/>
      </c>
      <c r="O36" s="73" t="str">
        <f>IF(SUM(Otters:Croc!P107)=0,"",SUM(Otters:Croc!P107))</f>
        <v/>
      </c>
      <c r="P36" s="76" t="str">
        <f t="shared" si="6"/>
        <v/>
      </c>
      <c r="Q36" s="73" t="str">
        <f>IF(SUM(Otters:Croc!D107)=0,"",SUM(Otters:Croc!D107))</f>
        <v/>
      </c>
    </row>
    <row r="37" spans="1:17" ht="14" thickBot="1" x14ac:dyDescent="0.2">
      <c r="A37" s="1" t="s">
        <v>119</v>
      </c>
      <c r="B37" s="115" t="str">
        <f t="shared" si="7"/>
        <v>grams</v>
      </c>
      <c r="D37" s="77" t="str">
        <f t="shared" si="0"/>
        <v>Mussel</v>
      </c>
      <c r="E37" s="78" t="s">
        <v>183</v>
      </c>
      <c r="F37" s="77" t="str">
        <f t="shared" si="1"/>
        <v/>
      </c>
      <c r="G37" s="78" t="str">
        <f>IF(SUM(Otters:Croc!H108)=0,"",SUM(Otters:Croc!H108))</f>
        <v/>
      </c>
      <c r="H37" s="77" t="str">
        <f t="shared" si="2"/>
        <v/>
      </c>
      <c r="I37" s="78" t="str">
        <f>IF(SUM(Otters:Croc!J108)=0,"",SUM(Otters:Croc!J108))</f>
        <v/>
      </c>
      <c r="J37" s="77" t="str">
        <f t="shared" si="3"/>
        <v/>
      </c>
      <c r="K37" s="78" t="str">
        <f>IF(SUM(Otters:Croc!L108)=0,"",SUM(Otters:Croc!L108))</f>
        <v/>
      </c>
      <c r="L37" s="77" t="str">
        <f t="shared" si="4"/>
        <v/>
      </c>
      <c r="M37" s="78" t="str">
        <f>IF(SUM(Otters:Croc!N108)=0,"",SUM(Otters:Croc!N108))</f>
        <v/>
      </c>
      <c r="N37" s="77" t="str">
        <f t="shared" si="5"/>
        <v/>
      </c>
      <c r="O37" s="78" t="str">
        <f>IF(SUM(Otters:Croc!P108)=0,"",SUM(Otters:Croc!P108))</f>
        <v/>
      </c>
      <c r="P37" s="77" t="str">
        <f t="shared" si="6"/>
        <v/>
      </c>
      <c r="Q37" s="78" t="str">
        <f>IF(SUM(Otters:Croc!D108)=0,"",SUM(Otters:Croc!D108))</f>
        <v/>
      </c>
    </row>
    <row r="39" spans="1:17" ht="16" x14ac:dyDescent="0.2">
      <c r="D39" s="255" t="s">
        <v>184</v>
      </c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</row>
    <row r="40" spans="1:17" ht="16" x14ac:dyDescent="0.2">
      <c r="D40" s="255" t="s">
        <v>185</v>
      </c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</row>
  </sheetData>
  <dataConsolidate>
    <dataRefs count="1">
      <dataRef ref="C11:D36" sheet="Aquarium"/>
    </dataRefs>
  </dataConsolidate>
  <mergeCells count="19">
    <mergeCell ref="P7:Q7"/>
    <mergeCell ref="D39:Q39"/>
    <mergeCell ref="B7:B8"/>
    <mergeCell ref="D40:Q40"/>
    <mergeCell ref="D7:E7"/>
    <mergeCell ref="F7:G7"/>
    <mergeCell ref="H7:I7"/>
    <mergeCell ref="J7:K7"/>
    <mergeCell ref="L7:M7"/>
    <mergeCell ref="N7:O7"/>
    <mergeCell ref="B4:C4"/>
    <mergeCell ref="D4:E4"/>
    <mergeCell ref="N4:O4"/>
    <mergeCell ref="P4:Q4"/>
    <mergeCell ref="B1:R1"/>
    <mergeCell ref="B2:C2"/>
    <mergeCell ref="D2:E2"/>
    <mergeCell ref="N2:O2"/>
    <mergeCell ref="P2:Q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2712-B673-D048-AC81-12BAA609D4F7}">
  <sheetPr codeName="Sheet3">
    <tabColor theme="9"/>
  </sheetPr>
  <dimension ref="B1:Q111"/>
  <sheetViews>
    <sheetView view="pageLayout" zoomScaleNormal="70" zoomScaleSheetLayoutView="85" workbookViewId="0">
      <selection activeCell="C20" sqref="C20:P20"/>
    </sheetView>
  </sheetViews>
  <sheetFormatPr baseColWidth="10" defaultRowHeight="13" x14ac:dyDescent="0.15"/>
  <cols>
    <col min="1" max="1" width="0.5" style="1" customWidth="1"/>
    <col min="2" max="2" width="0.83203125" style="1" customWidth="1"/>
    <col min="3" max="3" width="11.5" style="1" bestFit="1" customWidth="1"/>
    <col min="4" max="4" width="5.1640625" style="1" bestFit="1" customWidth="1"/>
    <col min="5" max="5" width="15.6640625" style="1" customWidth="1"/>
    <col min="6" max="6" width="5.1640625" style="1" bestFit="1" customWidth="1"/>
    <col min="7" max="7" width="15.6640625" style="1" customWidth="1"/>
    <col min="8" max="8" width="5.1640625" style="1" bestFit="1" customWidth="1"/>
    <col min="9" max="9" width="15.6640625" style="1" customWidth="1"/>
    <col min="10" max="10" width="5.1640625" style="1" bestFit="1" customWidth="1"/>
    <col min="11" max="11" width="15.6640625" style="1" customWidth="1"/>
    <col min="12" max="12" width="5.1640625" style="1" bestFit="1" customWidth="1"/>
    <col min="13" max="13" width="13.5" style="1" customWidth="1"/>
    <col min="14" max="14" width="5.1640625" style="1" bestFit="1" customWidth="1"/>
    <col min="15" max="15" width="15.6640625" style="1" customWidth="1"/>
    <col min="16" max="16" width="5.1640625" style="1" bestFit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2:16" ht="29" customHeight="1" thickBot="1" x14ac:dyDescent="0.2">
      <c r="B1" s="258" t="s">
        <v>131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2:16" ht="14" thickBot="1" x14ac:dyDescent="0.2">
      <c r="B2" s="36"/>
      <c r="C2" s="274"/>
      <c r="D2" s="274"/>
      <c r="E2" s="20"/>
      <c r="F2" s="20"/>
      <c r="G2" s="20"/>
      <c r="H2" s="20"/>
      <c r="I2" s="20"/>
      <c r="J2" s="20"/>
      <c r="K2" s="20"/>
      <c r="L2" s="20"/>
      <c r="M2" s="275" t="s">
        <v>28</v>
      </c>
      <c r="N2" s="276"/>
      <c r="O2" s="259">
        <v>45505</v>
      </c>
      <c r="P2" s="260"/>
    </row>
    <row r="3" spans="2:16" ht="6" customHeight="1" thickBot="1" x14ac:dyDescent="0.2"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2:16" ht="13" customHeight="1" thickBot="1" x14ac:dyDescent="0.2">
      <c r="B4" s="36"/>
      <c r="C4" s="264"/>
      <c r="D4" s="264"/>
      <c r="E4" s="20"/>
      <c r="F4" s="20"/>
      <c r="G4" s="20"/>
      <c r="H4" s="20"/>
      <c r="I4" s="20"/>
      <c r="J4" s="20"/>
      <c r="K4" s="20"/>
      <c r="L4" s="20"/>
      <c r="M4" s="275" t="s">
        <v>29</v>
      </c>
      <c r="N4" s="276"/>
      <c r="O4" s="259">
        <f>O2+90</f>
        <v>45595</v>
      </c>
      <c r="P4" s="263"/>
    </row>
    <row r="5" spans="2:16" ht="9" customHeight="1" x14ac:dyDescent="0.15"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2:16" ht="14" thickBot="1" x14ac:dyDescent="0.2"/>
    <row r="7" spans="2:16" s="20" customFormat="1" ht="16" customHeight="1" x14ac:dyDescent="0.2">
      <c r="C7" s="270" t="s">
        <v>3</v>
      </c>
      <c r="D7" s="271"/>
      <c r="E7" s="270" t="s">
        <v>4</v>
      </c>
      <c r="F7" s="271"/>
      <c r="G7" s="270" t="s">
        <v>5</v>
      </c>
      <c r="H7" s="271"/>
      <c r="I7" s="270" t="s">
        <v>6</v>
      </c>
      <c r="J7" s="271"/>
      <c r="K7" s="270" t="s">
        <v>7</v>
      </c>
      <c r="L7" s="271"/>
      <c r="M7" s="270" t="s">
        <v>8</v>
      </c>
      <c r="N7" s="271"/>
      <c r="O7" s="270" t="s">
        <v>9</v>
      </c>
      <c r="P7" s="271"/>
    </row>
    <row r="8" spans="2:16" s="20" customFormat="1" ht="14" thickBot="1" x14ac:dyDescent="0.25">
      <c r="C8" s="119" t="s">
        <v>14</v>
      </c>
      <c r="D8" s="120" t="s">
        <v>30</v>
      </c>
      <c r="E8" s="119" t="s">
        <v>14</v>
      </c>
      <c r="F8" s="120" t="s">
        <v>30</v>
      </c>
      <c r="G8" s="119" t="s">
        <v>14</v>
      </c>
      <c r="H8" s="120" t="s">
        <v>30</v>
      </c>
      <c r="I8" s="119" t="s">
        <v>14</v>
      </c>
      <c r="J8" s="120" t="s">
        <v>30</v>
      </c>
      <c r="K8" s="119" t="s">
        <v>14</v>
      </c>
      <c r="L8" s="120" t="s">
        <v>30</v>
      </c>
      <c r="M8" s="119" t="s">
        <v>14</v>
      </c>
      <c r="N8" s="120" t="s">
        <v>30</v>
      </c>
      <c r="O8" s="119" t="s">
        <v>14</v>
      </c>
      <c r="P8" s="120" t="s">
        <v>30</v>
      </c>
    </row>
    <row r="9" spans="2:16" ht="6" customHeight="1" x14ac:dyDescent="0.15">
      <c r="B9" s="3"/>
      <c r="C9" s="49"/>
      <c r="D9" s="50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</row>
    <row r="10" spans="2:16" x14ac:dyDescent="0.15">
      <c r="B10" s="3"/>
      <c r="C10" s="53" t="s">
        <v>132</v>
      </c>
      <c r="D10" s="13"/>
      <c r="E10" s="53" t="s">
        <v>132</v>
      </c>
      <c r="F10" s="13"/>
      <c r="G10" s="53" t="s">
        <v>132</v>
      </c>
      <c r="H10" s="13"/>
      <c r="I10" s="53" t="s">
        <v>132</v>
      </c>
      <c r="J10" s="13"/>
      <c r="K10" s="53" t="s">
        <v>132</v>
      </c>
      <c r="L10" s="13"/>
      <c r="M10" s="53" t="s">
        <v>132</v>
      </c>
      <c r="N10" s="13"/>
      <c r="O10" s="53" t="s">
        <v>132</v>
      </c>
      <c r="P10" s="13"/>
    </row>
    <row r="11" spans="2:16" x14ac:dyDescent="0.15">
      <c r="B11" s="6"/>
      <c r="C11" s="121" t="s">
        <v>133</v>
      </c>
      <c r="D11" s="122">
        <v>10</v>
      </c>
      <c r="E11" s="125" t="str">
        <f>C11</f>
        <v>Flake</v>
      </c>
      <c r="F11" s="122">
        <f>$D11</f>
        <v>10</v>
      </c>
      <c r="G11" s="125" t="str">
        <f>E11</f>
        <v>Flake</v>
      </c>
      <c r="H11" s="122">
        <f>$D11</f>
        <v>10</v>
      </c>
      <c r="I11" s="125" t="str">
        <f>G11</f>
        <v>Flake</v>
      </c>
      <c r="J11" s="122">
        <f>$D11</f>
        <v>10</v>
      </c>
      <c r="K11" s="125" t="str">
        <f>I11</f>
        <v>Flake</v>
      </c>
      <c r="L11" s="122">
        <f>$D11</f>
        <v>10</v>
      </c>
      <c r="M11" s="125" t="str">
        <f>K11</f>
        <v>Flake</v>
      </c>
      <c r="N11" s="122">
        <f>$D11</f>
        <v>10</v>
      </c>
      <c r="O11" s="125" t="str">
        <f>M11</f>
        <v>Flake</v>
      </c>
      <c r="P11" s="122">
        <f>$D11</f>
        <v>10</v>
      </c>
    </row>
    <row r="12" spans="2:16" x14ac:dyDescent="0.15">
      <c r="B12" s="6"/>
      <c r="C12" s="51" t="s">
        <v>134</v>
      </c>
      <c r="D12" s="14">
        <v>100</v>
      </c>
      <c r="E12" s="132" t="str">
        <f t="shared" ref="E12:O19" si="0">C12</f>
        <v>Pellet 1mm</v>
      </c>
      <c r="F12" s="131">
        <f>$D12</f>
        <v>100</v>
      </c>
      <c r="G12" s="132" t="str">
        <f t="shared" si="0"/>
        <v>Pellet 1mm</v>
      </c>
      <c r="H12" s="131">
        <f>$D12</f>
        <v>100</v>
      </c>
      <c r="I12" s="132" t="str">
        <f t="shared" si="0"/>
        <v>Pellet 1mm</v>
      </c>
      <c r="J12" s="131">
        <f>$D12</f>
        <v>100</v>
      </c>
      <c r="K12" s="132" t="str">
        <f t="shared" si="0"/>
        <v>Pellet 1mm</v>
      </c>
      <c r="L12" s="131">
        <f>$D12</f>
        <v>100</v>
      </c>
      <c r="M12" s="132" t="str">
        <f t="shared" si="0"/>
        <v>Pellet 1mm</v>
      </c>
      <c r="N12" s="131">
        <f>$D12</f>
        <v>100</v>
      </c>
      <c r="O12" s="132" t="str">
        <f t="shared" si="0"/>
        <v>Pellet 1mm</v>
      </c>
      <c r="P12" s="131">
        <f>$D12</f>
        <v>100</v>
      </c>
    </row>
    <row r="13" spans="2:16" x14ac:dyDescent="0.15">
      <c r="B13" s="6"/>
      <c r="C13" s="121" t="s">
        <v>135</v>
      </c>
      <c r="D13" s="123">
        <v>100</v>
      </c>
      <c r="E13" s="125" t="str">
        <f t="shared" si="0"/>
        <v>Pellet 6mm</v>
      </c>
      <c r="F13" s="122">
        <f>$D13</f>
        <v>100</v>
      </c>
      <c r="G13" s="125" t="str">
        <f t="shared" si="0"/>
        <v>Pellet 6mm</v>
      </c>
      <c r="H13" s="122">
        <f>$D13</f>
        <v>100</v>
      </c>
      <c r="I13" s="125" t="str">
        <f t="shared" si="0"/>
        <v>Pellet 6mm</v>
      </c>
      <c r="J13" s="122">
        <f>$D13</f>
        <v>100</v>
      </c>
      <c r="K13" s="125" t="str">
        <f t="shared" si="0"/>
        <v>Pellet 6mm</v>
      </c>
      <c r="L13" s="122">
        <f>$D13</f>
        <v>100</v>
      </c>
      <c r="M13" s="125" t="str">
        <f t="shared" si="0"/>
        <v>Pellet 6mm</v>
      </c>
      <c r="N13" s="122">
        <f>$D13</f>
        <v>100</v>
      </c>
      <c r="O13" s="125" t="str">
        <f t="shared" si="0"/>
        <v>Pellet 6mm</v>
      </c>
      <c r="P13" s="122">
        <f>$D13</f>
        <v>100</v>
      </c>
    </row>
    <row r="14" spans="2:16" x14ac:dyDescent="0.15">
      <c r="B14" s="6"/>
      <c r="C14" s="51" t="s">
        <v>136</v>
      </c>
      <c r="D14" s="14">
        <v>100</v>
      </c>
      <c r="E14" s="132" t="str">
        <f t="shared" si="0"/>
        <v>Pellet 12mm</v>
      </c>
      <c r="F14" s="131">
        <f>$D14</f>
        <v>100</v>
      </c>
      <c r="G14" s="132" t="str">
        <f t="shared" si="0"/>
        <v>Pellet 12mm</v>
      </c>
      <c r="H14" s="131">
        <f>$D14</f>
        <v>100</v>
      </c>
      <c r="I14" s="132" t="str">
        <f t="shared" si="0"/>
        <v>Pellet 12mm</v>
      </c>
      <c r="J14" s="131">
        <f>$D14</f>
        <v>100</v>
      </c>
      <c r="K14" s="132" t="str">
        <f t="shared" si="0"/>
        <v>Pellet 12mm</v>
      </c>
      <c r="L14" s="131">
        <f>$D14</f>
        <v>100</v>
      </c>
      <c r="M14" s="132" t="str">
        <f t="shared" si="0"/>
        <v>Pellet 12mm</v>
      </c>
      <c r="N14" s="131">
        <f>$D14</f>
        <v>100</v>
      </c>
      <c r="O14" s="132" t="str">
        <f t="shared" si="0"/>
        <v>Pellet 12mm</v>
      </c>
      <c r="P14" s="131">
        <f>$D14</f>
        <v>100</v>
      </c>
    </row>
    <row r="15" spans="2:16" x14ac:dyDescent="0.15">
      <c r="B15" s="6"/>
      <c r="C15" s="121" t="s">
        <v>117</v>
      </c>
      <c r="D15" s="123">
        <v>10</v>
      </c>
      <c r="E15" s="125" t="str">
        <f t="shared" si="0"/>
        <v>Algae flake</v>
      </c>
      <c r="F15" s="122">
        <f>$D15</f>
        <v>10</v>
      </c>
      <c r="G15" s="125" t="str">
        <f t="shared" si="0"/>
        <v>Algae flake</v>
      </c>
      <c r="H15" s="122">
        <f>$D15</f>
        <v>10</v>
      </c>
      <c r="I15" s="125" t="str">
        <f t="shared" si="0"/>
        <v>Algae flake</v>
      </c>
      <c r="J15" s="122">
        <f>$D15</f>
        <v>10</v>
      </c>
      <c r="K15" s="125" t="str">
        <f t="shared" si="0"/>
        <v>Algae flake</v>
      </c>
      <c r="L15" s="122">
        <f>$D15</f>
        <v>10</v>
      </c>
      <c r="M15" s="125" t="str">
        <f t="shared" si="0"/>
        <v>Algae flake</v>
      </c>
      <c r="N15" s="122">
        <f>$D15</f>
        <v>10</v>
      </c>
      <c r="O15" s="125" t="str">
        <f t="shared" si="0"/>
        <v>Algae flake</v>
      </c>
      <c r="P15" s="122">
        <f>$D15</f>
        <v>10</v>
      </c>
    </row>
    <row r="16" spans="2:16" x14ac:dyDescent="0.15">
      <c r="B16" s="6"/>
      <c r="C16" s="51"/>
      <c r="D16" s="14"/>
      <c r="E16" s="132"/>
      <c r="F16" s="131"/>
      <c r="G16" s="132"/>
      <c r="H16" s="131"/>
      <c r="I16" s="132"/>
      <c r="J16" s="131"/>
      <c r="K16" s="132"/>
      <c r="L16" s="131"/>
      <c r="M16" s="132"/>
      <c r="N16" s="131"/>
      <c r="O16" s="132"/>
      <c r="P16" s="131"/>
    </row>
    <row r="17" spans="2:16" x14ac:dyDescent="0.15">
      <c r="B17" s="6"/>
      <c r="C17" s="53" t="s">
        <v>137</v>
      </c>
      <c r="D17" s="133"/>
      <c r="E17" s="134" t="str">
        <f t="shared" si="0"/>
        <v>Tropical</v>
      </c>
      <c r="F17" s="135"/>
      <c r="G17" s="134" t="str">
        <f t="shared" si="0"/>
        <v>Tropical</v>
      </c>
      <c r="H17" s="135"/>
      <c r="I17" s="134" t="str">
        <f t="shared" si="0"/>
        <v>Tropical</v>
      </c>
      <c r="J17" s="135"/>
      <c r="K17" s="134" t="str">
        <f t="shared" si="0"/>
        <v>Tropical</v>
      </c>
      <c r="L17" s="135"/>
      <c r="M17" s="134" t="str">
        <f t="shared" si="0"/>
        <v>Tropical</v>
      </c>
      <c r="N17" s="135"/>
      <c r="O17" s="134" t="str">
        <f t="shared" si="0"/>
        <v>Tropical</v>
      </c>
      <c r="P17" s="131"/>
    </row>
    <row r="18" spans="2:16" x14ac:dyDescent="0.15">
      <c r="B18" s="6"/>
      <c r="C18" s="121" t="s">
        <v>133</v>
      </c>
      <c r="D18" s="123">
        <v>2</v>
      </c>
      <c r="E18" s="125" t="str">
        <f t="shared" si="0"/>
        <v>Flake</v>
      </c>
      <c r="F18" s="122">
        <f>$D18</f>
        <v>2</v>
      </c>
      <c r="G18" s="125" t="str">
        <f t="shared" si="0"/>
        <v>Flake</v>
      </c>
      <c r="H18" s="122">
        <f>$D18</f>
        <v>2</v>
      </c>
      <c r="I18" s="125" t="str">
        <f t="shared" si="0"/>
        <v>Flake</v>
      </c>
      <c r="J18" s="122">
        <f>$D18</f>
        <v>2</v>
      </c>
      <c r="K18" s="125" t="str">
        <f t="shared" si="0"/>
        <v>Flake</v>
      </c>
      <c r="L18" s="122">
        <f>$D18</f>
        <v>2</v>
      </c>
      <c r="M18" s="125" t="str">
        <f t="shared" si="0"/>
        <v>Flake</v>
      </c>
      <c r="N18" s="122">
        <f>$D18</f>
        <v>2</v>
      </c>
      <c r="O18" s="125" t="str">
        <f>M18</f>
        <v>Flake</v>
      </c>
      <c r="P18" s="122">
        <f>$D18</f>
        <v>2</v>
      </c>
    </row>
    <row r="19" spans="2:16" x14ac:dyDescent="0.15">
      <c r="B19" s="6"/>
      <c r="C19" s="51" t="s">
        <v>134</v>
      </c>
      <c r="D19" s="14">
        <v>10</v>
      </c>
      <c r="E19" s="132" t="str">
        <f t="shared" si="0"/>
        <v>Pellet 1mm</v>
      </c>
      <c r="F19" s="131">
        <f>$D19</f>
        <v>10</v>
      </c>
      <c r="G19" s="132" t="str">
        <f t="shared" si="0"/>
        <v>Pellet 1mm</v>
      </c>
      <c r="H19" s="131">
        <f>$D19</f>
        <v>10</v>
      </c>
      <c r="I19" s="132" t="str">
        <f t="shared" si="0"/>
        <v>Pellet 1mm</v>
      </c>
      <c r="J19" s="131">
        <f>$D19</f>
        <v>10</v>
      </c>
      <c r="K19" s="132" t="str">
        <f t="shared" si="0"/>
        <v>Pellet 1mm</v>
      </c>
      <c r="L19" s="131">
        <f>$D19</f>
        <v>10</v>
      </c>
      <c r="M19" s="132" t="str">
        <f t="shared" si="0"/>
        <v>Pellet 1mm</v>
      </c>
      <c r="N19" s="131">
        <f>$D19</f>
        <v>10</v>
      </c>
      <c r="O19" s="132" t="str">
        <f t="shared" si="0"/>
        <v>Pellet 1mm</v>
      </c>
      <c r="P19" s="131">
        <f>$D19</f>
        <v>10</v>
      </c>
    </row>
    <row r="20" spans="2:16" x14ac:dyDescent="0.15">
      <c r="B20" s="6"/>
      <c r="C20" s="51" t="s">
        <v>136</v>
      </c>
      <c r="D20" s="79">
        <v>350</v>
      </c>
      <c r="E20" s="132" t="s">
        <v>136</v>
      </c>
      <c r="F20" s="136">
        <v>350</v>
      </c>
      <c r="G20" s="132" t="s">
        <v>136</v>
      </c>
      <c r="H20" s="136">
        <v>350</v>
      </c>
      <c r="I20" s="132" t="s">
        <v>136</v>
      </c>
      <c r="J20" s="136">
        <v>350</v>
      </c>
      <c r="K20" s="132" t="s">
        <v>136</v>
      </c>
      <c r="L20" s="136">
        <v>350</v>
      </c>
      <c r="M20" s="132" t="s">
        <v>136</v>
      </c>
      <c r="N20" s="136">
        <v>350</v>
      </c>
      <c r="O20" s="132" t="s">
        <v>136</v>
      </c>
      <c r="P20" s="136">
        <v>350</v>
      </c>
    </row>
    <row r="21" spans="2:16" x14ac:dyDescent="0.15">
      <c r="B21" s="6"/>
      <c r="C21" s="2"/>
      <c r="D21" s="14"/>
      <c r="E21" s="2"/>
      <c r="G21" s="2"/>
      <c r="I21" s="2"/>
      <c r="K21" s="2"/>
      <c r="M21" s="2"/>
      <c r="O21" s="2"/>
      <c r="P21" s="14"/>
    </row>
    <row r="22" spans="2:16" ht="6" customHeight="1" x14ac:dyDescent="0.15">
      <c r="B22" s="3"/>
      <c r="C22" s="10"/>
      <c r="D22" s="11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2:16" x14ac:dyDescent="0.15">
      <c r="B23" s="3"/>
      <c r="C23" s="39"/>
      <c r="D23" s="41"/>
      <c r="E23" s="39"/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1"/>
    </row>
    <row r="24" spans="2:16" x14ac:dyDescent="0.15">
      <c r="B24" s="3"/>
      <c r="C24" s="121" t="s">
        <v>113</v>
      </c>
      <c r="D24" s="124">
        <v>30</v>
      </c>
      <c r="E24" s="125" t="str">
        <f t="shared" ref="E24:E34" si="1">$C24</f>
        <v>Mysis</v>
      </c>
      <c r="F24" s="126">
        <f t="shared" ref="F24:F34" si="2">$D24</f>
        <v>30</v>
      </c>
      <c r="G24" s="125" t="str">
        <f t="shared" ref="G24:G35" si="3">$C24</f>
        <v>Mysis</v>
      </c>
      <c r="H24" s="126">
        <f t="shared" ref="H24:H35" si="4">$D24</f>
        <v>30</v>
      </c>
      <c r="I24" s="125" t="str">
        <f t="shared" ref="I24:I34" si="5">$C24</f>
        <v>Mysis</v>
      </c>
      <c r="J24" s="126">
        <f t="shared" ref="J24:J34" si="6">$D24</f>
        <v>30</v>
      </c>
      <c r="K24" s="125" t="str">
        <f t="shared" ref="K24:K35" si="7">$C24</f>
        <v>Mysis</v>
      </c>
      <c r="L24" s="126">
        <f t="shared" ref="L24:L35" si="8">$D24</f>
        <v>30</v>
      </c>
      <c r="M24" s="125" t="str">
        <f t="shared" ref="M24:M34" si="9">$C24</f>
        <v>Mysis</v>
      </c>
      <c r="N24" s="126">
        <f t="shared" ref="N24:N34" si="10">$D24</f>
        <v>30</v>
      </c>
      <c r="O24" s="125" t="str">
        <f t="shared" ref="O24:O34" si="11">$C24</f>
        <v>Mysis</v>
      </c>
      <c r="P24" s="126">
        <f t="shared" ref="P24:P34" si="12">$D24</f>
        <v>30</v>
      </c>
    </row>
    <row r="25" spans="2:16" x14ac:dyDescent="0.15">
      <c r="B25" s="3"/>
      <c r="C25" s="51" t="s">
        <v>112</v>
      </c>
      <c r="D25" s="79">
        <v>30</v>
      </c>
      <c r="E25" s="132" t="str">
        <f t="shared" si="1"/>
        <v>Brineshrimp</v>
      </c>
      <c r="F25" s="136">
        <f t="shared" si="2"/>
        <v>30</v>
      </c>
      <c r="G25" s="132" t="str">
        <f t="shared" si="3"/>
        <v>Brineshrimp</v>
      </c>
      <c r="H25" s="136">
        <f t="shared" si="4"/>
        <v>30</v>
      </c>
      <c r="I25" s="132" t="str">
        <f t="shared" si="5"/>
        <v>Brineshrimp</v>
      </c>
      <c r="J25" s="136">
        <f t="shared" si="6"/>
        <v>30</v>
      </c>
      <c r="K25" s="132" t="str">
        <f t="shared" si="7"/>
        <v>Brineshrimp</v>
      </c>
      <c r="L25" s="136">
        <f t="shared" si="8"/>
        <v>30</v>
      </c>
      <c r="M25" s="132" t="str">
        <f t="shared" si="9"/>
        <v>Brineshrimp</v>
      </c>
      <c r="N25" s="136">
        <f t="shared" si="10"/>
        <v>30</v>
      </c>
      <c r="O25" s="132" t="str">
        <f t="shared" si="11"/>
        <v>Brineshrimp</v>
      </c>
      <c r="P25" s="136">
        <f t="shared" si="12"/>
        <v>30</v>
      </c>
    </row>
    <row r="26" spans="2:16" x14ac:dyDescent="0.15">
      <c r="B26" s="3"/>
      <c r="C26" s="121" t="s">
        <v>114</v>
      </c>
      <c r="D26" s="124">
        <v>80</v>
      </c>
      <c r="E26" s="125" t="str">
        <f t="shared" si="1"/>
        <v>Krill pacificia</v>
      </c>
      <c r="F26" s="126">
        <f t="shared" si="2"/>
        <v>80</v>
      </c>
      <c r="G26" s="125" t="str">
        <f t="shared" si="3"/>
        <v>Krill pacificia</v>
      </c>
      <c r="H26" s="126">
        <f t="shared" si="4"/>
        <v>80</v>
      </c>
      <c r="I26" s="125" t="str">
        <f t="shared" si="5"/>
        <v>Krill pacificia</v>
      </c>
      <c r="J26" s="126">
        <f t="shared" si="6"/>
        <v>80</v>
      </c>
      <c r="K26" s="125" t="str">
        <f t="shared" si="7"/>
        <v>Krill pacificia</v>
      </c>
      <c r="L26" s="126">
        <f t="shared" si="8"/>
        <v>80</v>
      </c>
      <c r="M26" s="125" t="str">
        <f t="shared" si="9"/>
        <v>Krill pacificia</v>
      </c>
      <c r="N26" s="126">
        <f t="shared" si="10"/>
        <v>80</v>
      </c>
      <c r="O26" s="125" t="str">
        <f t="shared" si="11"/>
        <v>Krill pacificia</v>
      </c>
      <c r="P26" s="126">
        <f t="shared" si="12"/>
        <v>80</v>
      </c>
    </row>
    <row r="27" spans="2:16" x14ac:dyDescent="0.15">
      <c r="B27" s="3"/>
      <c r="C27" s="51" t="s">
        <v>115</v>
      </c>
      <c r="D27" s="79">
        <v>100</v>
      </c>
      <c r="E27" s="132" t="str">
        <f t="shared" si="1"/>
        <v>Krill superba</v>
      </c>
      <c r="F27" s="136">
        <f t="shared" si="2"/>
        <v>100</v>
      </c>
      <c r="G27" s="132" t="str">
        <f t="shared" si="3"/>
        <v>Krill superba</v>
      </c>
      <c r="H27" s="136">
        <f t="shared" si="4"/>
        <v>100</v>
      </c>
      <c r="I27" s="132" t="str">
        <f t="shared" si="5"/>
        <v>Krill superba</v>
      </c>
      <c r="J27" s="136">
        <f t="shared" si="6"/>
        <v>100</v>
      </c>
      <c r="K27" s="132" t="str">
        <f t="shared" si="7"/>
        <v>Krill superba</v>
      </c>
      <c r="L27" s="136">
        <f t="shared" si="8"/>
        <v>100</v>
      </c>
      <c r="M27" s="132" t="str">
        <f t="shared" si="9"/>
        <v>Krill superba</v>
      </c>
      <c r="N27" s="136">
        <f t="shared" si="10"/>
        <v>100</v>
      </c>
      <c r="O27" s="132" t="str">
        <f t="shared" si="11"/>
        <v>Krill superba</v>
      </c>
      <c r="P27" s="136">
        <f t="shared" si="12"/>
        <v>100</v>
      </c>
    </row>
    <row r="28" spans="2:16" x14ac:dyDescent="0.15">
      <c r="B28" s="6"/>
      <c r="C28" s="121" t="s">
        <v>116</v>
      </c>
      <c r="D28" s="124">
        <v>40</v>
      </c>
      <c r="E28" s="125" t="str">
        <f t="shared" si="1"/>
        <v>Bloodworm</v>
      </c>
      <c r="F28" s="126">
        <f t="shared" si="2"/>
        <v>40</v>
      </c>
      <c r="G28" s="125" t="str">
        <f t="shared" si="3"/>
        <v>Bloodworm</v>
      </c>
      <c r="H28" s="126">
        <f t="shared" si="4"/>
        <v>40</v>
      </c>
      <c r="I28" s="125" t="str">
        <f t="shared" si="5"/>
        <v>Bloodworm</v>
      </c>
      <c r="J28" s="126">
        <f t="shared" si="6"/>
        <v>40</v>
      </c>
      <c r="K28" s="125" t="str">
        <f t="shared" si="7"/>
        <v>Bloodworm</v>
      </c>
      <c r="L28" s="126">
        <f t="shared" si="8"/>
        <v>40</v>
      </c>
      <c r="M28" s="125" t="str">
        <f t="shared" si="9"/>
        <v>Bloodworm</v>
      </c>
      <c r="N28" s="126">
        <f t="shared" si="10"/>
        <v>40</v>
      </c>
      <c r="O28" s="125" t="str">
        <f t="shared" si="11"/>
        <v>Bloodworm</v>
      </c>
      <c r="P28" s="126">
        <f t="shared" si="12"/>
        <v>40</v>
      </c>
    </row>
    <row r="29" spans="2:16" x14ac:dyDescent="0.15">
      <c r="B29" s="6"/>
      <c r="C29" s="137" t="s">
        <v>118</v>
      </c>
      <c r="D29" s="79">
        <v>40</v>
      </c>
      <c r="E29" s="132" t="str">
        <f t="shared" si="1"/>
        <v>Daphnia</v>
      </c>
      <c r="F29" s="136">
        <f t="shared" si="2"/>
        <v>40</v>
      </c>
      <c r="G29" s="132" t="str">
        <f t="shared" si="3"/>
        <v>Daphnia</v>
      </c>
      <c r="H29" s="136">
        <f t="shared" si="4"/>
        <v>40</v>
      </c>
      <c r="I29" s="132" t="str">
        <f t="shared" si="5"/>
        <v>Daphnia</v>
      </c>
      <c r="J29" s="136">
        <f t="shared" si="6"/>
        <v>40</v>
      </c>
      <c r="K29" s="132" t="str">
        <f t="shared" si="7"/>
        <v>Daphnia</v>
      </c>
      <c r="L29" s="136">
        <f t="shared" si="8"/>
        <v>40</v>
      </c>
      <c r="M29" s="132" t="str">
        <f t="shared" si="9"/>
        <v>Daphnia</v>
      </c>
      <c r="N29" s="136">
        <f t="shared" si="10"/>
        <v>40</v>
      </c>
      <c r="O29" s="132" t="str">
        <f t="shared" si="11"/>
        <v>Daphnia</v>
      </c>
      <c r="P29" s="136">
        <f t="shared" si="12"/>
        <v>40</v>
      </c>
    </row>
    <row r="30" spans="2:16" x14ac:dyDescent="0.15">
      <c r="B30" s="6"/>
      <c r="C30" s="121" t="s">
        <v>122</v>
      </c>
      <c r="D30" s="124">
        <v>20</v>
      </c>
      <c r="E30" s="125" t="str">
        <f t="shared" si="1"/>
        <v>Rotifers</v>
      </c>
      <c r="F30" s="126">
        <f t="shared" si="2"/>
        <v>20</v>
      </c>
      <c r="G30" s="125" t="str">
        <f t="shared" si="3"/>
        <v>Rotifers</v>
      </c>
      <c r="H30" s="126">
        <f t="shared" si="4"/>
        <v>20</v>
      </c>
      <c r="I30" s="125" t="str">
        <f t="shared" si="5"/>
        <v>Rotifers</v>
      </c>
      <c r="J30" s="126">
        <f t="shared" si="6"/>
        <v>20</v>
      </c>
      <c r="K30" s="125" t="str">
        <f t="shared" si="7"/>
        <v>Rotifers</v>
      </c>
      <c r="L30" s="126">
        <f t="shared" si="8"/>
        <v>20</v>
      </c>
      <c r="M30" s="125" t="str">
        <f t="shared" si="9"/>
        <v>Rotifers</v>
      </c>
      <c r="N30" s="126">
        <f t="shared" si="10"/>
        <v>20</v>
      </c>
      <c r="O30" s="125" t="str">
        <f t="shared" si="11"/>
        <v>Rotifers</v>
      </c>
      <c r="P30" s="126">
        <f t="shared" si="12"/>
        <v>20</v>
      </c>
    </row>
    <row r="31" spans="2:16" x14ac:dyDescent="0.15">
      <c r="B31" s="6"/>
      <c r="C31" s="51" t="s">
        <v>123</v>
      </c>
      <c r="D31" s="79">
        <v>20</v>
      </c>
      <c r="E31" s="132" t="str">
        <f t="shared" si="1"/>
        <v>Red plankton</v>
      </c>
      <c r="F31" s="136">
        <f t="shared" si="2"/>
        <v>20</v>
      </c>
      <c r="G31" s="132" t="str">
        <f t="shared" si="3"/>
        <v>Red plankton</v>
      </c>
      <c r="H31" s="136">
        <f t="shared" si="4"/>
        <v>20</v>
      </c>
      <c r="I31" s="132" t="str">
        <f t="shared" si="5"/>
        <v>Red plankton</v>
      </c>
      <c r="J31" s="136">
        <f t="shared" si="6"/>
        <v>20</v>
      </c>
      <c r="K31" s="132" t="str">
        <f t="shared" si="7"/>
        <v>Red plankton</v>
      </c>
      <c r="L31" s="136">
        <f t="shared" si="8"/>
        <v>20</v>
      </c>
      <c r="M31" s="132" t="str">
        <f t="shared" si="9"/>
        <v>Red plankton</v>
      </c>
      <c r="N31" s="136">
        <f t="shared" si="10"/>
        <v>20</v>
      </c>
      <c r="O31" s="132" t="str">
        <f t="shared" si="11"/>
        <v>Red plankton</v>
      </c>
      <c r="P31" s="136">
        <f t="shared" si="12"/>
        <v>20</v>
      </c>
    </row>
    <row r="32" spans="2:16" x14ac:dyDescent="0.15">
      <c r="B32" s="6"/>
      <c r="C32" s="121" t="s">
        <v>27</v>
      </c>
      <c r="D32" s="124">
        <v>400</v>
      </c>
      <c r="E32" s="125" t="str">
        <f t="shared" si="1"/>
        <v>Sprat</v>
      </c>
      <c r="F32" s="126">
        <f t="shared" si="2"/>
        <v>400</v>
      </c>
      <c r="G32" s="125" t="str">
        <f t="shared" si="3"/>
        <v>Sprat</v>
      </c>
      <c r="H32" s="126">
        <f t="shared" si="4"/>
        <v>400</v>
      </c>
      <c r="I32" s="125" t="str">
        <f t="shared" si="5"/>
        <v>Sprat</v>
      </c>
      <c r="J32" s="126">
        <f t="shared" si="6"/>
        <v>400</v>
      </c>
      <c r="K32" s="125" t="str">
        <f t="shared" si="7"/>
        <v>Sprat</v>
      </c>
      <c r="L32" s="126">
        <f t="shared" si="8"/>
        <v>400</v>
      </c>
      <c r="M32" s="125" t="str">
        <f t="shared" si="9"/>
        <v>Sprat</v>
      </c>
      <c r="N32" s="126">
        <f t="shared" si="10"/>
        <v>400</v>
      </c>
      <c r="O32" s="125" t="str">
        <f t="shared" si="11"/>
        <v>Sprat</v>
      </c>
      <c r="P32" s="126">
        <f t="shared" si="12"/>
        <v>400</v>
      </c>
    </row>
    <row r="33" spans="2:17" x14ac:dyDescent="0.15">
      <c r="B33" s="6"/>
      <c r="C33" s="51" t="s">
        <v>119</v>
      </c>
      <c r="D33" s="79">
        <v>300</v>
      </c>
      <c r="E33" s="132" t="str">
        <f t="shared" si="1"/>
        <v>Mussel</v>
      </c>
      <c r="F33" s="136">
        <f t="shared" si="2"/>
        <v>300</v>
      </c>
      <c r="G33" s="132" t="str">
        <f t="shared" si="3"/>
        <v>Mussel</v>
      </c>
      <c r="H33" s="136">
        <f t="shared" si="4"/>
        <v>300</v>
      </c>
      <c r="I33" s="132" t="str">
        <f t="shared" si="5"/>
        <v>Mussel</v>
      </c>
      <c r="J33" s="136">
        <f t="shared" si="6"/>
        <v>300</v>
      </c>
      <c r="K33" s="132" t="str">
        <f t="shared" si="7"/>
        <v>Mussel</v>
      </c>
      <c r="L33" s="136">
        <f t="shared" si="8"/>
        <v>300</v>
      </c>
      <c r="M33" s="132" t="str">
        <f t="shared" si="9"/>
        <v>Mussel</v>
      </c>
      <c r="N33" s="136">
        <f t="shared" si="10"/>
        <v>300</v>
      </c>
      <c r="O33" s="132" t="str">
        <f t="shared" si="11"/>
        <v>Mussel</v>
      </c>
      <c r="P33" s="136">
        <f t="shared" si="12"/>
        <v>300</v>
      </c>
    </row>
    <row r="34" spans="2:17" x14ac:dyDescent="0.15">
      <c r="B34" s="6"/>
      <c r="C34" s="121" t="s">
        <v>120</v>
      </c>
      <c r="D34" s="124">
        <v>100</v>
      </c>
      <c r="E34" s="125" t="str">
        <f t="shared" si="1"/>
        <v>Sandeel</v>
      </c>
      <c r="F34" s="126">
        <f t="shared" si="2"/>
        <v>100</v>
      </c>
      <c r="G34" s="125" t="str">
        <f t="shared" si="3"/>
        <v>Sandeel</v>
      </c>
      <c r="H34" s="126">
        <f t="shared" si="4"/>
        <v>100</v>
      </c>
      <c r="I34" s="125" t="str">
        <f t="shared" si="5"/>
        <v>Sandeel</v>
      </c>
      <c r="J34" s="126">
        <f t="shared" si="6"/>
        <v>100</v>
      </c>
      <c r="K34" s="125" t="str">
        <f t="shared" si="7"/>
        <v>Sandeel</v>
      </c>
      <c r="L34" s="126">
        <f t="shared" si="8"/>
        <v>100</v>
      </c>
      <c r="M34" s="125" t="str">
        <f t="shared" si="9"/>
        <v>Sandeel</v>
      </c>
      <c r="N34" s="126">
        <f t="shared" si="10"/>
        <v>100</v>
      </c>
      <c r="O34" s="125" t="str">
        <f t="shared" si="11"/>
        <v>Sandeel</v>
      </c>
      <c r="P34" s="126">
        <f t="shared" si="12"/>
        <v>100</v>
      </c>
    </row>
    <row r="35" spans="2:17" x14ac:dyDescent="0.15">
      <c r="B35" s="6"/>
      <c r="C35" s="51" t="s">
        <v>121</v>
      </c>
      <c r="D35" s="79">
        <v>4</v>
      </c>
      <c r="E35" s="132"/>
      <c r="F35" s="136"/>
      <c r="G35" s="132" t="str">
        <f t="shared" si="3"/>
        <v>Cockles</v>
      </c>
      <c r="H35" s="136">
        <f t="shared" si="4"/>
        <v>4</v>
      </c>
      <c r="I35" s="132"/>
      <c r="J35" s="136"/>
      <c r="K35" s="132" t="str">
        <f t="shared" si="7"/>
        <v>Cockles</v>
      </c>
      <c r="L35" s="136">
        <f t="shared" si="8"/>
        <v>4</v>
      </c>
      <c r="M35" s="132"/>
      <c r="N35" s="136"/>
      <c r="O35" s="132"/>
      <c r="P35" s="136"/>
    </row>
    <row r="36" spans="2:17" ht="14" thickBot="1" x14ac:dyDescent="0.2">
      <c r="B36" s="6"/>
      <c r="C36" s="16"/>
      <c r="D36" s="17"/>
      <c r="E36" s="16"/>
      <c r="F36" s="138"/>
      <c r="G36" s="16"/>
      <c r="H36" s="138"/>
      <c r="I36" s="16"/>
      <c r="J36" s="138"/>
      <c r="K36" s="16"/>
      <c r="L36" s="138"/>
      <c r="M36" s="16"/>
      <c r="N36" s="138"/>
      <c r="O36" s="16"/>
      <c r="P36" s="17"/>
    </row>
    <row r="37" spans="2:17" ht="6" customHeight="1" thickBot="1" x14ac:dyDescent="0.2">
      <c r="B37" s="3"/>
      <c r="C37" s="5"/>
      <c r="D37" s="5"/>
      <c r="E37" s="7"/>
    </row>
    <row r="38" spans="2:17" ht="14" thickBot="1" x14ac:dyDescent="0.2">
      <c r="B38" s="3"/>
      <c r="C38" s="128" t="s">
        <v>35</v>
      </c>
      <c r="D38" s="28">
        <f>SUM(D10:D36)</f>
        <v>1846</v>
      </c>
      <c r="E38" s="128" t="s">
        <v>35</v>
      </c>
      <c r="F38" s="28">
        <f>SUM(F10:F36)</f>
        <v>1842</v>
      </c>
      <c r="G38" s="128" t="s">
        <v>35</v>
      </c>
      <c r="H38" s="28">
        <f>SUM(H10:H36)</f>
        <v>1846</v>
      </c>
      <c r="I38" s="128" t="s">
        <v>35</v>
      </c>
      <c r="J38" s="28">
        <f>SUM(J10:J36)</f>
        <v>1842</v>
      </c>
      <c r="K38" s="128" t="s">
        <v>35</v>
      </c>
      <c r="L38" s="28">
        <f>SUM(L10:L36)</f>
        <v>1846</v>
      </c>
      <c r="M38" s="128" t="s">
        <v>35</v>
      </c>
      <c r="N38" s="28">
        <f>SUM(N10:N36)</f>
        <v>1842</v>
      </c>
      <c r="O38" s="128" t="s">
        <v>35</v>
      </c>
      <c r="P38" s="28">
        <f>SUM(P10:P36)</f>
        <v>1842</v>
      </c>
    </row>
    <row r="39" spans="2:17" ht="14" thickBot="1" x14ac:dyDescent="0.2">
      <c r="B39" s="3"/>
      <c r="C39" s="5"/>
      <c r="D39" s="5"/>
      <c r="E39" s="7"/>
    </row>
    <row r="40" spans="2:17" s="20" customFormat="1" ht="17" customHeight="1" thickBot="1" x14ac:dyDescent="0.25">
      <c r="C40" s="129"/>
      <c r="D40" s="130"/>
      <c r="E40" s="127" t="s">
        <v>24</v>
      </c>
      <c r="F40" s="272">
        <f>D38+F38+H38+J38+L38+N38+P38</f>
        <v>12906</v>
      </c>
      <c r="G40" s="273"/>
      <c r="H40" s="86" t="s">
        <v>23</v>
      </c>
    </row>
    <row r="41" spans="2:17" x14ac:dyDescent="0.15">
      <c r="D41" s="4"/>
    </row>
    <row r="45" spans="2:17" ht="14" thickBot="1" x14ac:dyDescent="0.2"/>
    <row r="46" spans="2:17" ht="14" thickBot="1" x14ac:dyDescent="0.2">
      <c r="B46" s="265" t="s">
        <v>142</v>
      </c>
      <c r="C46" s="266"/>
      <c r="D46" s="267" t="s">
        <v>154</v>
      </c>
      <c r="E46" s="268"/>
      <c r="F46" s="268"/>
      <c r="G46" s="268"/>
      <c r="H46" s="269"/>
      <c r="K46" s="265" t="s">
        <v>108</v>
      </c>
      <c r="L46" s="266"/>
      <c r="M46" s="70" t="s">
        <v>155</v>
      </c>
      <c r="N46" s="71"/>
      <c r="O46" s="72"/>
    </row>
    <row r="48" spans="2:17" ht="14" hidden="1" thickBot="1" x14ac:dyDescent="0.2">
      <c r="B48" s="52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0"/>
    </row>
    <row r="49" spans="2:17" s="52" customFormat="1" ht="16" hidden="1" customHeight="1" thickBot="1" x14ac:dyDescent="0.2">
      <c r="C49" s="277" t="s">
        <v>179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9"/>
      <c r="Q49" s="20"/>
    </row>
    <row r="50" spans="2:17" s="20" customFormat="1" ht="16" hidden="1" customHeight="1" x14ac:dyDescent="0.2">
      <c r="C50" s="280" t="s">
        <v>3</v>
      </c>
      <c r="D50" s="281"/>
      <c r="E50" s="280" t="s">
        <v>4</v>
      </c>
      <c r="F50" s="282"/>
      <c r="G50" s="281" t="s">
        <v>5</v>
      </c>
      <c r="H50" s="281"/>
      <c r="I50" s="280" t="s">
        <v>6</v>
      </c>
      <c r="J50" s="282"/>
      <c r="K50" s="281" t="s">
        <v>7</v>
      </c>
      <c r="L50" s="281"/>
      <c r="M50" s="280" t="s">
        <v>8</v>
      </c>
      <c r="N50" s="282"/>
      <c r="O50" s="281" t="s">
        <v>9</v>
      </c>
      <c r="P50" s="282"/>
    </row>
    <row r="51" spans="2:17" s="20" customFormat="1" hidden="1" x14ac:dyDescent="0.2">
      <c r="C51" s="37" t="s">
        <v>14</v>
      </c>
      <c r="D51" s="90" t="s">
        <v>30</v>
      </c>
      <c r="E51" s="37" t="s">
        <v>14</v>
      </c>
      <c r="F51" s="38" t="s">
        <v>30</v>
      </c>
      <c r="G51" s="90" t="s">
        <v>14</v>
      </c>
      <c r="H51" s="90" t="s">
        <v>30</v>
      </c>
      <c r="I51" s="37" t="s">
        <v>14</v>
      </c>
      <c r="J51" s="38" t="s">
        <v>30</v>
      </c>
      <c r="K51" s="90" t="s">
        <v>14</v>
      </c>
      <c r="L51" s="90" t="s">
        <v>30</v>
      </c>
      <c r="M51" s="37" t="s">
        <v>14</v>
      </c>
      <c r="N51" s="38" t="s">
        <v>30</v>
      </c>
      <c r="O51" s="90" t="s">
        <v>14</v>
      </c>
      <c r="P51" s="38" t="s">
        <v>30</v>
      </c>
    </row>
    <row r="52" spans="2:17" ht="9.25" hidden="1" customHeight="1" x14ac:dyDescent="0.15">
      <c r="B52" s="52"/>
      <c r="C52" s="112" t="str" cm="1">
        <f t="array" ref="C52:D75">C12:D35</f>
        <v>Pellet 1mm</v>
      </c>
      <c r="D52" s="107">
        <v>100</v>
      </c>
      <c r="E52" s="112" t="str" cm="1">
        <f t="array" ref="E52:F75">E12:F35</f>
        <v>Pellet 1mm</v>
      </c>
      <c r="F52" s="107">
        <v>100</v>
      </c>
      <c r="G52" s="112" t="str" cm="1">
        <f t="array" ref="G52:H75">G12:H35</f>
        <v>Pellet 1mm</v>
      </c>
      <c r="H52" s="107">
        <v>100</v>
      </c>
      <c r="I52" s="112" t="str" cm="1">
        <f t="array" ref="I52:J75">I12:J35</f>
        <v>Pellet 1mm</v>
      </c>
      <c r="J52" s="107">
        <v>100</v>
      </c>
      <c r="K52" s="112" t="str" cm="1">
        <f t="array" ref="K52:L75">K12:L35</f>
        <v>Pellet 1mm</v>
      </c>
      <c r="L52" s="107">
        <v>100</v>
      </c>
      <c r="M52" s="112" t="str" cm="1">
        <f t="array" ref="M52:N75">M12:N35</f>
        <v>Pellet 1mm</v>
      </c>
      <c r="N52" s="107">
        <v>100</v>
      </c>
      <c r="O52" s="112" t="str" cm="1">
        <f t="array" ref="O52:P75">O12:P35</f>
        <v>Pellet 1mm</v>
      </c>
      <c r="P52" s="107">
        <v>100</v>
      </c>
    </row>
    <row r="53" spans="2:17" ht="9.25" hidden="1" customHeight="1" x14ac:dyDescent="0.15">
      <c r="B53" s="52"/>
      <c r="C53" s="112" t="str">
        <v>Pellet 6mm</v>
      </c>
      <c r="D53" s="107">
        <v>100</v>
      </c>
      <c r="E53" s="112" t="str">
        <v>Pellet 6mm</v>
      </c>
      <c r="F53" s="107">
        <v>100</v>
      </c>
      <c r="G53" s="112" t="str">
        <v>Pellet 6mm</v>
      </c>
      <c r="H53" s="107">
        <v>100</v>
      </c>
      <c r="I53" s="112" t="str">
        <v>Pellet 6mm</v>
      </c>
      <c r="J53" s="107">
        <v>100</v>
      </c>
      <c r="K53" s="112" t="str">
        <v>Pellet 6mm</v>
      </c>
      <c r="L53" s="107">
        <v>100</v>
      </c>
      <c r="M53" s="112" t="str">
        <v>Pellet 6mm</v>
      </c>
      <c r="N53" s="107">
        <v>100</v>
      </c>
      <c r="O53" s="112" t="str">
        <v>Pellet 6mm</v>
      </c>
      <c r="P53" s="107">
        <v>100</v>
      </c>
    </row>
    <row r="54" spans="2:17" ht="9.25" hidden="1" customHeight="1" x14ac:dyDescent="0.15">
      <c r="B54" s="52"/>
      <c r="C54" s="112" t="str">
        <v>Pellet 12mm</v>
      </c>
      <c r="D54" s="107">
        <v>100</v>
      </c>
      <c r="E54" s="112" t="str">
        <v>Pellet 12mm</v>
      </c>
      <c r="F54" s="107">
        <v>100</v>
      </c>
      <c r="G54" s="112" t="str">
        <v>Pellet 12mm</v>
      </c>
      <c r="H54" s="107">
        <v>100</v>
      </c>
      <c r="I54" s="112" t="str">
        <v>Pellet 12mm</v>
      </c>
      <c r="J54" s="107">
        <v>100</v>
      </c>
      <c r="K54" s="112" t="str">
        <v>Pellet 12mm</v>
      </c>
      <c r="L54" s="107">
        <v>100</v>
      </c>
      <c r="M54" s="112" t="str">
        <v>Pellet 12mm</v>
      </c>
      <c r="N54" s="107">
        <v>100</v>
      </c>
      <c r="O54" s="112" t="str">
        <v>Pellet 12mm</v>
      </c>
      <c r="P54" s="107">
        <v>100</v>
      </c>
    </row>
    <row r="55" spans="2:17" ht="9.25" hidden="1" customHeight="1" x14ac:dyDescent="0.15">
      <c r="B55" s="52"/>
      <c r="C55" s="112" t="str">
        <v>Algae flake</v>
      </c>
      <c r="D55" s="107">
        <v>10</v>
      </c>
      <c r="E55" s="112" t="str">
        <v>Algae flake</v>
      </c>
      <c r="F55" s="107">
        <v>10</v>
      </c>
      <c r="G55" s="112" t="str">
        <v>Algae flake</v>
      </c>
      <c r="H55" s="107">
        <v>10</v>
      </c>
      <c r="I55" s="112" t="str">
        <v>Algae flake</v>
      </c>
      <c r="J55" s="107">
        <v>10</v>
      </c>
      <c r="K55" s="112" t="str">
        <v>Algae flake</v>
      </c>
      <c r="L55" s="107">
        <v>10</v>
      </c>
      <c r="M55" s="112" t="str">
        <v>Algae flake</v>
      </c>
      <c r="N55" s="107">
        <v>10</v>
      </c>
      <c r="O55" s="112" t="str">
        <v>Algae flake</v>
      </c>
      <c r="P55" s="107">
        <v>10</v>
      </c>
    </row>
    <row r="56" spans="2:17" ht="9.25" hidden="1" customHeight="1" x14ac:dyDescent="0.15">
      <c r="B56" s="52"/>
      <c r="C56" s="112">
        <v>0</v>
      </c>
      <c r="D56" s="107">
        <v>0</v>
      </c>
      <c r="E56" s="112">
        <v>0</v>
      </c>
      <c r="F56" s="107">
        <v>0</v>
      </c>
      <c r="G56" s="112">
        <v>0</v>
      </c>
      <c r="H56" s="107">
        <v>0</v>
      </c>
      <c r="I56" s="112">
        <v>0</v>
      </c>
      <c r="J56" s="107">
        <v>0</v>
      </c>
      <c r="K56" s="112">
        <v>0</v>
      </c>
      <c r="L56" s="107">
        <v>0</v>
      </c>
      <c r="M56" s="112">
        <v>0</v>
      </c>
      <c r="N56" s="107">
        <v>0</v>
      </c>
      <c r="O56" s="112">
        <v>0</v>
      </c>
      <c r="P56" s="107">
        <v>0</v>
      </c>
    </row>
    <row r="57" spans="2:17" ht="9.25" hidden="1" customHeight="1" x14ac:dyDescent="0.15">
      <c r="B57" s="52"/>
      <c r="C57" s="112" t="str">
        <v>Tropical</v>
      </c>
      <c r="D57" s="107">
        <v>0</v>
      </c>
      <c r="E57" s="112" t="str">
        <v>Tropical</v>
      </c>
      <c r="F57" s="107">
        <v>0</v>
      </c>
      <c r="G57" s="112" t="str">
        <v>Tropical</v>
      </c>
      <c r="H57" s="107">
        <v>0</v>
      </c>
      <c r="I57" s="112" t="str">
        <v>Tropical</v>
      </c>
      <c r="J57" s="107">
        <v>0</v>
      </c>
      <c r="K57" s="112" t="str">
        <v>Tropical</v>
      </c>
      <c r="L57" s="107">
        <v>0</v>
      </c>
      <c r="M57" s="112" t="str">
        <v>Tropical</v>
      </c>
      <c r="N57" s="107">
        <v>0</v>
      </c>
      <c r="O57" s="112" t="str">
        <v>Tropical</v>
      </c>
      <c r="P57" s="107">
        <v>0</v>
      </c>
    </row>
    <row r="58" spans="2:17" ht="9.25" hidden="1" customHeight="1" x14ac:dyDescent="0.15">
      <c r="B58" s="52"/>
      <c r="C58" s="112" t="str">
        <v>Flake</v>
      </c>
      <c r="D58" s="107">
        <v>2</v>
      </c>
      <c r="E58" s="112" t="str">
        <v>Flake</v>
      </c>
      <c r="F58" s="107">
        <v>2</v>
      </c>
      <c r="G58" s="112" t="str">
        <v>Flake</v>
      </c>
      <c r="H58" s="107">
        <v>2</v>
      </c>
      <c r="I58" s="112" t="str">
        <v>Flake</v>
      </c>
      <c r="J58" s="107">
        <v>2</v>
      </c>
      <c r="K58" s="112" t="str">
        <v>Flake</v>
      </c>
      <c r="L58" s="107">
        <v>2</v>
      </c>
      <c r="M58" s="112" t="str">
        <v>Flake</v>
      </c>
      <c r="N58" s="107">
        <v>2</v>
      </c>
      <c r="O58" s="112" t="str">
        <v>Flake</v>
      </c>
      <c r="P58" s="107">
        <v>2</v>
      </c>
    </row>
    <row r="59" spans="2:17" ht="9.25" hidden="1" customHeight="1" x14ac:dyDescent="0.15">
      <c r="B59" s="52"/>
      <c r="C59" s="112" t="str">
        <v>Pellet 1mm</v>
      </c>
      <c r="D59" s="107">
        <v>10</v>
      </c>
      <c r="E59" s="112" t="str">
        <v>Pellet 1mm</v>
      </c>
      <c r="F59" s="107">
        <v>10</v>
      </c>
      <c r="G59" s="112" t="str">
        <v>Pellet 1mm</v>
      </c>
      <c r="H59" s="107">
        <v>10</v>
      </c>
      <c r="I59" s="112" t="str">
        <v>Pellet 1mm</v>
      </c>
      <c r="J59" s="107">
        <v>10</v>
      </c>
      <c r="K59" s="112" t="str">
        <v>Pellet 1mm</v>
      </c>
      <c r="L59" s="107">
        <v>10</v>
      </c>
      <c r="M59" s="112" t="str">
        <v>Pellet 1mm</v>
      </c>
      <c r="N59" s="107">
        <v>10</v>
      </c>
      <c r="O59" s="112" t="str">
        <v>Pellet 1mm</v>
      </c>
      <c r="P59" s="107">
        <v>10</v>
      </c>
    </row>
    <row r="60" spans="2:17" ht="9.25" hidden="1" customHeight="1" x14ac:dyDescent="0.15">
      <c r="B60" s="52"/>
      <c r="C60" s="112" t="str">
        <v>Pellet 12mm</v>
      </c>
      <c r="D60" s="107">
        <v>350</v>
      </c>
      <c r="E60" s="112" t="str">
        <v>Pellet 12mm</v>
      </c>
      <c r="F60" s="107">
        <v>350</v>
      </c>
      <c r="G60" s="112" t="str">
        <v>Pellet 12mm</v>
      </c>
      <c r="H60" s="107">
        <v>350</v>
      </c>
      <c r="I60" s="112" t="str">
        <v>Pellet 12mm</v>
      </c>
      <c r="J60" s="107">
        <v>350</v>
      </c>
      <c r="K60" s="112" t="str">
        <v>Pellet 12mm</v>
      </c>
      <c r="L60" s="107">
        <v>350</v>
      </c>
      <c r="M60" s="112" t="str">
        <v>Pellet 12mm</v>
      </c>
      <c r="N60" s="107">
        <v>350</v>
      </c>
      <c r="O60" s="112" t="str">
        <v>Pellet 12mm</v>
      </c>
      <c r="P60" s="107">
        <v>350</v>
      </c>
    </row>
    <row r="61" spans="2:17" ht="9.25" hidden="1" customHeight="1" x14ac:dyDescent="0.15">
      <c r="B61" s="52"/>
      <c r="C61" s="112">
        <v>0</v>
      </c>
      <c r="D61" s="107">
        <v>0</v>
      </c>
      <c r="E61" s="112">
        <v>0</v>
      </c>
      <c r="F61" s="107">
        <v>0</v>
      </c>
      <c r="G61" s="112">
        <v>0</v>
      </c>
      <c r="H61" s="107">
        <v>0</v>
      </c>
      <c r="I61" s="112">
        <v>0</v>
      </c>
      <c r="J61" s="107">
        <v>0</v>
      </c>
      <c r="K61" s="112">
        <v>0</v>
      </c>
      <c r="L61" s="107">
        <v>0</v>
      </c>
      <c r="M61" s="112">
        <v>0</v>
      </c>
      <c r="N61" s="107">
        <v>0</v>
      </c>
      <c r="O61" s="112">
        <v>0</v>
      </c>
      <c r="P61" s="107">
        <v>0</v>
      </c>
    </row>
    <row r="62" spans="2:17" ht="9.25" hidden="1" customHeight="1" x14ac:dyDescent="0.15">
      <c r="B62" s="52"/>
      <c r="C62" s="112">
        <v>0</v>
      </c>
      <c r="D62" s="107">
        <v>0</v>
      </c>
      <c r="E62" s="112">
        <v>0</v>
      </c>
      <c r="F62" s="107">
        <v>0</v>
      </c>
      <c r="G62" s="112">
        <v>0</v>
      </c>
      <c r="H62" s="107">
        <v>0</v>
      </c>
      <c r="I62" s="112">
        <v>0</v>
      </c>
      <c r="J62" s="107">
        <v>0</v>
      </c>
      <c r="K62" s="112">
        <v>0</v>
      </c>
      <c r="L62" s="107">
        <v>0</v>
      </c>
      <c r="M62" s="112">
        <v>0</v>
      </c>
      <c r="N62" s="107">
        <v>0</v>
      </c>
      <c r="O62" s="112">
        <v>0</v>
      </c>
      <c r="P62" s="107">
        <v>0</v>
      </c>
    </row>
    <row r="63" spans="2:17" ht="9.25" hidden="1" customHeight="1" x14ac:dyDescent="0.15">
      <c r="B63" s="52"/>
      <c r="C63" s="112">
        <v>0</v>
      </c>
      <c r="D63" s="107">
        <v>0</v>
      </c>
      <c r="E63" s="112">
        <v>0</v>
      </c>
      <c r="F63" s="107">
        <v>0</v>
      </c>
      <c r="G63" s="112">
        <v>0</v>
      </c>
      <c r="H63" s="107">
        <v>0</v>
      </c>
      <c r="I63" s="112">
        <v>0</v>
      </c>
      <c r="J63" s="107">
        <v>0</v>
      </c>
      <c r="K63" s="112">
        <v>0</v>
      </c>
      <c r="L63" s="107">
        <v>0</v>
      </c>
      <c r="M63" s="112">
        <v>0</v>
      </c>
      <c r="N63" s="107">
        <v>0</v>
      </c>
      <c r="O63" s="112">
        <v>0</v>
      </c>
      <c r="P63" s="107">
        <v>0</v>
      </c>
    </row>
    <row r="64" spans="2:17" ht="9.25" hidden="1" customHeight="1" x14ac:dyDescent="0.15">
      <c r="B64" s="52"/>
      <c r="C64" s="112" t="str">
        <v>Mysis</v>
      </c>
      <c r="D64" s="107">
        <v>30</v>
      </c>
      <c r="E64" s="112" t="str">
        <v>Mysis</v>
      </c>
      <c r="F64" s="107">
        <v>30</v>
      </c>
      <c r="G64" s="112" t="str">
        <v>Mysis</v>
      </c>
      <c r="H64" s="107">
        <v>30</v>
      </c>
      <c r="I64" s="112" t="str">
        <v>Mysis</v>
      </c>
      <c r="J64" s="107">
        <v>30</v>
      </c>
      <c r="K64" s="112" t="str">
        <v>Mysis</v>
      </c>
      <c r="L64" s="107">
        <v>30</v>
      </c>
      <c r="M64" s="112" t="str">
        <v>Mysis</v>
      </c>
      <c r="N64" s="107">
        <v>30</v>
      </c>
      <c r="O64" s="112" t="str">
        <v>Mysis</v>
      </c>
      <c r="P64" s="107">
        <v>30</v>
      </c>
    </row>
    <row r="65" spans="2:17" ht="9.25" hidden="1" customHeight="1" x14ac:dyDescent="0.15">
      <c r="B65" s="52"/>
      <c r="C65" s="112" t="str">
        <v>Brineshrimp</v>
      </c>
      <c r="D65" s="107">
        <v>30</v>
      </c>
      <c r="E65" s="112" t="str">
        <v>Brineshrimp</v>
      </c>
      <c r="F65" s="107">
        <v>30</v>
      </c>
      <c r="G65" s="112" t="str">
        <v>Brineshrimp</v>
      </c>
      <c r="H65" s="107">
        <v>30</v>
      </c>
      <c r="I65" s="112" t="str">
        <v>Brineshrimp</v>
      </c>
      <c r="J65" s="107">
        <v>30</v>
      </c>
      <c r="K65" s="112" t="str">
        <v>Brineshrimp</v>
      </c>
      <c r="L65" s="107">
        <v>30</v>
      </c>
      <c r="M65" s="112" t="str">
        <v>Brineshrimp</v>
      </c>
      <c r="N65" s="107">
        <v>30</v>
      </c>
      <c r="O65" s="112" t="str">
        <v>Brineshrimp</v>
      </c>
      <c r="P65" s="107">
        <v>30</v>
      </c>
    </row>
    <row r="66" spans="2:17" ht="9.25" hidden="1" customHeight="1" x14ac:dyDescent="0.15">
      <c r="B66" s="52"/>
      <c r="C66" s="112" t="str">
        <v>Krill pacificia</v>
      </c>
      <c r="D66" s="107">
        <v>80</v>
      </c>
      <c r="E66" s="112" t="str">
        <v>Krill pacificia</v>
      </c>
      <c r="F66" s="107">
        <v>80</v>
      </c>
      <c r="G66" s="112" t="str">
        <v>Krill pacificia</v>
      </c>
      <c r="H66" s="107">
        <v>80</v>
      </c>
      <c r="I66" s="112" t="str">
        <v>Krill pacificia</v>
      </c>
      <c r="J66" s="107">
        <v>80</v>
      </c>
      <c r="K66" s="112" t="str">
        <v>Krill pacificia</v>
      </c>
      <c r="L66" s="107">
        <v>80</v>
      </c>
      <c r="M66" s="112" t="str">
        <v>Krill pacificia</v>
      </c>
      <c r="N66" s="107">
        <v>80</v>
      </c>
      <c r="O66" s="112" t="str">
        <v>Krill pacificia</v>
      </c>
      <c r="P66" s="107">
        <v>80</v>
      </c>
    </row>
    <row r="67" spans="2:17" ht="9.25" hidden="1" customHeight="1" x14ac:dyDescent="0.15">
      <c r="B67" s="52"/>
      <c r="C67" s="112" t="str">
        <v>Krill superba</v>
      </c>
      <c r="D67" s="107">
        <v>100</v>
      </c>
      <c r="E67" s="112" t="str">
        <v>Krill superba</v>
      </c>
      <c r="F67" s="107">
        <v>100</v>
      </c>
      <c r="G67" s="112" t="str">
        <v>Krill superba</v>
      </c>
      <c r="H67" s="107">
        <v>100</v>
      </c>
      <c r="I67" s="112" t="str">
        <v>Krill superba</v>
      </c>
      <c r="J67" s="107">
        <v>100</v>
      </c>
      <c r="K67" s="112" t="str">
        <v>Krill superba</v>
      </c>
      <c r="L67" s="107">
        <v>100</v>
      </c>
      <c r="M67" s="112" t="str">
        <v>Krill superba</v>
      </c>
      <c r="N67" s="107">
        <v>100</v>
      </c>
      <c r="O67" s="112" t="str">
        <v>Krill superba</v>
      </c>
      <c r="P67" s="107">
        <v>100</v>
      </c>
    </row>
    <row r="68" spans="2:17" ht="9.25" hidden="1" customHeight="1" x14ac:dyDescent="0.15">
      <c r="B68" s="52"/>
      <c r="C68" s="112" t="str">
        <v>Bloodworm</v>
      </c>
      <c r="D68" s="107">
        <v>40</v>
      </c>
      <c r="E68" s="112" t="str">
        <v>Bloodworm</v>
      </c>
      <c r="F68" s="107">
        <v>40</v>
      </c>
      <c r="G68" s="112" t="str">
        <v>Bloodworm</v>
      </c>
      <c r="H68" s="107">
        <v>40</v>
      </c>
      <c r="I68" s="112" t="str">
        <v>Bloodworm</v>
      </c>
      <c r="J68" s="107">
        <v>40</v>
      </c>
      <c r="K68" s="112" t="str">
        <v>Bloodworm</v>
      </c>
      <c r="L68" s="107">
        <v>40</v>
      </c>
      <c r="M68" s="112" t="str">
        <v>Bloodworm</v>
      </c>
      <c r="N68" s="107">
        <v>40</v>
      </c>
      <c r="O68" s="112" t="str">
        <v>Bloodworm</v>
      </c>
      <c r="P68" s="107">
        <v>40</v>
      </c>
    </row>
    <row r="69" spans="2:17" ht="9.25" hidden="1" customHeight="1" x14ac:dyDescent="0.15">
      <c r="B69" s="52"/>
      <c r="C69" s="112" t="str">
        <v>Daphnia</v>
      </c>
      <c r="D69" s="107">
        <v>40</v>
      </c>
      <c r="E69" s="112" t="str">
        <v>Daphnia</v>
      </c>
      <c r="F69" s="107">
        <v>40</v>
      </c>
      <c r="G69" s="112" t="str">
        <v>Daphnia</v>
      </c>
      <c r="H69" s="107">
        <v>40</v>
      </c>
      <c r="I69" s="112" t="str">
        <v>Daphnia</v>
      </c>
      <c r="J69" s="107">
        <v>40</v>
      </c>
      <c r="K69" s="112" t="str">
        <v>Daphnia</v>
      </c>
      <c r="L69" s="107">
        <v>40</v>
      </c>
      <c r="M69" s="112" t="str">
        <v>Daphnia</v>
      </c>
      <c r="N69" s="107">
        <v>40</v>
      </c>
      <c r="O69" s="112" t="str">
        <v>Daphnia</v>
      </c>
      <c r="P69" s="107">
        <v>40</v>
      </c>
    </row>
    <row r="70" spans="2:17" ht="9.25" hidden="1" customHeight="1" x14ac:dyDescent="0.15">
      <c r="B70" s="52"/>
      <c r="C70" s="112" t="str">
        <v>Rotifers</v>
      </c>
      <c r="D70" s="107">
        <v>20</v>
      </c>
      <c r="E70" s="112" t="str">
        <v>Rotifers</v>
      </c>
      <c r="F70" s="107">
        <v>20</v>
      </c>
      <c r="G70" s="112" t="str">
        <v>Rotifers</v>
      </c>
      <c r="H70" s="107">
        <v>20</v>
      </c>
      <c r="I70" s="112" t="str">
        <v>Rotifers</v>
      </c>
      <c r="J70" s="107">
        <v>20</v>
      </c>
      <c r="K70" s="112" t="str">
        <v>Rotifers</v>
      </c>
      <c r="L70" s="107">
        <v>20</v>
      </c>
      <c r="M70" s="112" t="str">
        <v>Rotifers</v>
      </c>
      <c r="N70" s="107">
        <v>20</v>
      </c>
      <c r="O70" s="112" t="str">
        <v>Rotifers</v>
      </c>
      <c r="P70" s="107">
        <v>20</v>
      </c>
    </row>
    <row r="71" spans="2:17" ht="9.25" hidden="1" customHeight="1" x14ac:dyDescent="0.15">
      <c r="B71" s="52"/>
      <c r="C71" s="112" t="str">
        <v>Red plankton</v>
      </c>
      <c r="D71" s="107">
        <v>20</v>
      </c>
      <c r="E71" s="112" t="str">
        <v>Red plankton</v>
      </c>
      <c r="F71" s="107">
        <v>20</v>
      </c>
      <c r="G71" s="112" t="str">
        <v>Red plankton</v>
      </c>
      <c r="H71" s="107">
        <v>20</v>
      </c>
      <c r="I71" s="112" t="str">
        <v>Red plankton</v>
      </c>
      <c r="J71" s="107">
        <v>20</v>
      </c>
      <c r="K71" s="112" t="str">
        <v>Red plankton</v>
      </c>
      <c r="L71" s="107">
        <v>20</v>
      </c>
      <c r="M71" s="112" t="str">
        <v>Red plankton</v>
      </c>
      <c r="N71" s="107">
        <v>20</v>
      </c>
      <c r="O71" s="112" t="str">
        <v>Red plankton</v>
      </c>
      <c r="P71" s="107">
        <v>20</v>
      </c>
    </row>
    <row r="72" spans="2:17" ht="9.25" hidden="1" customHeight="1" x14ac:dyDescent="0.15">
      <c r="B72" s="52"/>
      <c r="C72" s="112" t="str">
        <v>Sprat</v>
      </c>
      <c r="D72" s="107">
        <v>400</v>
      </c>
      <c r="E72" s="112" t="str">
        <v>Sprat</v>
      </c>
      <c r="F72" s="107">
        <v>400</v>
      </c>
      <c r="G72" s="112" t="str">
        <v>Sprat</v>
      </c>
      <c r="H72" s="107">
        <v>400</v>
      </c>
      <c r="I72" s="112" t="str">
        <v>Sprat</v>
      </c>
      <c r="J72" s="107">
        <v>400</v>
      </c>
      <c r="K72" s="112" t="str">
        <v>Sprat</v>
      </c>
      <c r="L72" s="107">
        <v>400</v>
      </c>
      <c r="M72" s="112" t="str">
        <v>Sprat</v>
      </c>
      <c r="N72" s="107">
        <v>400</v>
      </c>
      <c r="O72" s="112" t="str">
        <v>Sprat</v>
      </c>
      <c r="P72" s="107">
        <v>400</v>
      </c>
    </row>
    <row r="73" spans="2:17" ht="9.25" hidden="1" customHeight="1" x14ac:dyDescent="0.15">
      <c r="B73" s="52"/>
      <c r="C73" s="112" t="str">
        <v>Mussel</v>
      </c>
      <c r="D73" s="107">
        <v>300</v>
      </c>
      <c r="E73" s="112" t="str">
        <v>Mussel</v>
      </c>
      <c r="F73" s="107">
        <v>300</v>
      </c>
      <c r="G73" s="112" t="str">
        <v>Mussel</v>
      </c>
      <c r="H73" s="107">
        <v>300</v>
      </c>
      <c r="I73" s="112" t="str">
        <v>Mussel</v>
      </c>
      <c r="J73" s="107">
        <v>300</v>
      </c>
      <c r="K73" s="112" t="str">
        <v>Mussel</v>
      </c>
      <c r="L73" s="107">
        <v>300</v>
      </c>
      <c r="M73" s="112" t="str">
        <v>Mussel</v>
      </c>
      <c r="N73" s="107">
        <v>300</v>
      </c>
      <c r="O73" s="112" t="str">
        <v>Mussel</v>
      </c>
      <c r="P73" s="107">
        <v>300</v>
      </c>
    </row>
    <row r="74" spans="2:17" ht="9.25" hidden="1" customHeight="1" x14ac:dyDescent="0.15">
      <c r="B74" s="52"/>
      <c r="C74" s="112" t="str">
        <v>Sandeel</v>
      </c>
      <c r="D74" s="107">
        <v>100</v>
      </c>
      <c r="E74" s="112" t="str">
        <v>Sandeel</v>
      </c>
      <c r="F74" s="107">
        <v>100</v>
      </c>
      <c r="G74" s="112" t="str">
        <v>Sandeel</v>
      </c>
      <c r="H74" s="107">
        <v>100</v>
      </c>
      <c r="I74" s="112" t="str">
        <v>Sandeel</v>
      </c>
      <c r="J74" s="107">
        <v>100</v>
      </c>
      <c r="K74" s="112" t="str">
        <v>Sandeel</v>
      </c>
      <c r="L74" s="107">
        <v>100</v>
      </c>
      <c r="M74" s="112" t="str">
        <v>Sandeel</v>
      </c>
      <c r="N74" s="107">
        <v>100</v>
      </c>
      <c r="O74" s="112" t="str">
        <v>Sandeel</v>
      </c>
      <c r="P74" s="107">
        <v>100</v>
      </c>
    </row>
    <row r="75" spans="2:17" ht="9.25" hidden="1" customHeight="1" thickBot="1" x14ac:dyDescent="0.2">
      <c r="B75" s="52"/>
      <c r="C75" s="113" t="str">
        <v>Cockles</v>
      </c>
      <c r="D75" s="108">
        <v>4</v>
      </c>
      <c r="E75" s="113">
        <v>0</v>
      </c>
      <c r="F75" s="108">
        <v>0</v>
      </c>
      <c r="G75" s="113" t="str">
        <v>Cockles</v>
      </c>
      <c r="H75" s="108">
        <v>4</v>
      </c>
      <c r="I75" s="113">
        <v>0</v>
      </c>
      <c r="J75" s="108">
        <v>0</v>
      </c>
      <c r="K75" s="113" t="str">
        <v>Cockles</v>
      </c>
      <c r="L75" s="108">
        <v>4</v>
      </c>
      <c r="M75" s="113">
        <v>0</v>
      </c>
      <c r="N75" s="108">
        <v>0</v>
      </c>
      <c r="O75" s="113">
        <v>0</v>
      </c>
      <c r="P75" s="108">
        <v>0</v>
      </c>
    </row>
    <row r="76" spans="2:17" ht="14" hidden="1" thickBot="1" x14ac:dyDescent="0.2">
      <c r="B76" s="52"/>
      <c r="C76" s="6"/>
      <c r="D76" s="107"/>
      <c r="E76" s="107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20"/>
    </row>
    <row r="77" spans="2:17" s="52" customFormat="1" ht="16" hidden="1" customHeight="1" thickBot="1" x14ac:dyDescent="0.2">
      <c r="C77" s="277" t="s">
        <v>178</v>
      </c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9"/>
      <c r="Q77" s="20"/>
    </row>
    <row r="78" spans="2:17" s="20" customFormat="1" ht="16" hidden="1" customHeight="1" x14ac:dyDescent="0.2">
      <c r="C78" s="280" t="s">
        <v>3</v>
      </c>
      <c r="D78" s="281"/>
      <c r="E78" s="280" t="s">
        <v>4</v>
      </c>
      <c r="F78" s="282"/>
      <c r="G78" s="281" t="s">
        <v>5</v>
      </c>
      <c r="H78" s="281"/>
      <c r="I78" s="280" t="s">
        <v>6</v>
      </c>
      <c r="J78" s="282"/>
      <c r="K78" s="281" t="s">
        <v>7</v>
      </c>
      <c r="L78" s="281"/>
      <c r="M78" s="280" t="s">
        <v>8</v>
      </c>
      <c r="N78" s="282"/>
      <c r="O78" s="281" t="s">
        <v>9</v>
      </c>
      <c r="P78" s="282"/>
    </row>
    <row r="79" spans="2:17" s="20" customFormat="1" hidden="1" x14ac:dyDescent="0.2">
      <c r="C79" s="37" t="s">
        <v>14</v>
      </c>
      <c r="D79" s="90" t="s">
        <v>30</v>
      </c>
      <c r="E79" s="37" t="s">
        <v>14</v>
      </c>
      <c r="F79" s="38" t="s">
        <v>30</v>
      </c>
      <c r="G79" s="90" t="s">
        <v>14</v>
      </c>
      <c r="H79" s="90" t="s">
        <v>30</v>
      </c>
      <c r="I79" s="37" t="s">
        <v>14</v>
      </c>
      <c r="J79" s="38" t="s">
        <v>30</v>
      </c>
      <c r="K79" s="90" t="s">
        <v>14</v>
      </c>
      <c r="L79" s="90" t="s">
        <v>30</v>
      </c>
      <c r="M79" s="37" t="s">
        <v>14</v>
      </c>
      <c r="N79" s="38" t="s">
        <v>30</v>
      </c>
      <c r="O79" s="90" t="s">
        <v>14</v>
      </c>
      <c r="P79" s="38" t="s">
        <v>30</v>
      </c>
    </row>
    <row r="80" spans="2:17" s="52" customFormat="1" ht="9.25" hidden="1" customHeight="1" x14ac:dyDescent="0.15">
      <c r="B80" s="95" t="s">
        <v>113</v>
      </c>
      <c r="C80" s="98" t="s">
        <v>113</v>
      </c>
      <c r="D80" s="105">
        <f>SUMIF(C$52:C$75,$B80,D$52:D$75)</f>
        <v>30</v>
      </c>
      <c r="E80" s="98" t="s">
        <v>113</v>
      </c>
      <c r="F80" s="105">
        <f>SUMIF(E$52:E$75,$B80,F$52:F$75)</f>
        <v>30</v>
      </c>
      <c r="G80" s="98" t="s">
        <v>113</v>
      </c>
      <c r="H80" s="105">
        <f>SUMIF(G$52:G$75,$B80,H$52:H$75)</f>
        <v>30</v>
      </c>
      <c r="I80" s="98" t="s">
        <v>113</v>
      </c>
      <c r="J80" s="105">
        <f>SUMIF(I$52:I$75,$B80,J$52:J$75)</f>
        <v>30</v>
      </c>
      <c r="K80" s="98" t="s">
        <v>113</v>
      </c>
      <c r="L80" s="105">
        <f>SUMIF(K$52:K$75,$B80,L$52:L$75)</f>
        <v>30</v>
      </c>
      <c r="M80" s="98" t="s">
        <v>113</v>
      </c>
      <c r="N80" s="105">
        <f t="shared" ref="N80" si="13">SUMIF(M$52:M$75,$B80,N$52:N$75)</f>
        <v>30</v>
      </c>
      <c r="O80" s="98" t="s">
        <v>113</v>
      </c>
      <c r="P80" s="105">
        <f t="shared" ref="P80:P109" si="14">SUMIF(O$52:O$75,$B80,P$52:P$75)</f>
        <v>30</v>
      </c>
      <c r="Q80" s="101"/>
    </row>
    <row r="81" spans="2:17" s="52" customFormat="1" ht="9.25" hidden="1" customHeight="1" x14ac:dyDescent="0.15">
      <c r="B81" s="95" t="s">
        <v>123</v>
      </c>
      <c r="C81" s="98" t="s">
        <v>123</v>
      </c>
      <c r="D81" s="105">
        <f t="shared" ref="D81:D109" si="15">SUMIF(C$52:C$75,$B81,D$52:D$75)</f>
        <v>20</v>
      </c>
      <c r="E81" s="98" t="s">
        <v>123</v>
      </c>
      <c r="F81" s="105">
        <f t="shared" ref="F81:F109" si="16">SUMIF(E$52:E$75,$B81,F$52:F$75)</f>
        <v>20</v>
      </c>
      <c r="G81" s="98" t="s">
        <v>123</v>
      </c>
      <c r="H81" s="105">
        <f t="shared" ref="H81:H109" si="17">SUMIF(G$52:G$75,$B81,H$52:H$75)</f>
        <v>20</v>
      </c>
      <c r="I81" s="98" t="s">
        <v>123</v>
      </c>
      <c r="J81" s="105">
        <f t="shared" ref="J81:J109" si="18">SUMIF(I$52:I$75,$B81,J$52:J$75)</f>
        <v>20</v>
      </c>
      <c r="K81" s="98" t="s">
        <v>123</v>
      </c>
      <c r="L81" s="105">
        <f t="shared" ref="L81:L109" si="19">SUMIF(K$52:K$75,$B81,L$52:L$75)</f>
        <v>20</v>
      </c>
      <c r="M81" s="98" t="s">
        <v>123</v>
      </c>
      <c r="N81" s="105">
        <f t="shared" ref="N81" si="20">SUMIF(M$52:M$75,$B81,N$52:N$75)</f>
        <v>20</v>
      </c>
      <c r="O81" s="98" t="s">
        <v>123</v>
      </c>
      <c r="P81" s="105">
        <f t="shared" si="14"/>
        <v>20</v>
      </c>
      <c r="Q81" s="101"/>
    </row>
    <row r="82" spans="2:17" s="52" customFormat="1" ht="9.25" hidden="1" customHeight="1" x14ac:dyDescent="0.15">
      <c r="B82" s="95" t="s">
        <v>122</v>
      </c>
      <c r="C82" s="98" t="s">
        <v>122</v>
      </c>
      <c r="D82" s="105">
        <f t="shared" si="15"/>
        <v>20</v>
      </c>
      <c r="E82" s="98" t="s">
        <v>122</v>
      </c>
      <c r="F82" s="105">
        <f t="shared" si="16"/>
        <v>20</v>
      </c>
      <c r="G82" s="98" t="s">
        <v>122</v>
      </c>
      <c r="H82" s="105">
        <f t="shared" si="17"/>
        <v>20</v>
      </c>
      <c r="I82" s="98" t="s">
        <v>122</v>
      </c>
      <c r="J82" s="105">
        <f t="shared" si="18"/>
        <v>20</v>
      </c>
      <c r="K82" s="98" t="s">
        <v>122</v>
      </c>
      <c r="L82" s="105">
        <f t="shared" si="19"/>
        <v>20</v>
      </c>
      <c r="M82" s="98" t="s">
        <v>122</v>
      </c>
      <c r="N82" s="105">
        <f t="shared" ref="N82" si="21">SUMIF(M$52:M$75,$B82,N$52:N$75)</f>
        <v>20</v>
      </c>
      <c r="O82" s="98" t="s">
        <v>122</v>
      </c>
      <c r="P82" s="105">
        <f t="shared" si="14"/>
        <v>20</v>
      </c>
      <c r="Q82" s="101"/>
    </row>
    <row r="83" spans="2:17" s="52" customFormat="1" ht="9.25" hidden="1" customHeight="1" x14ac:dyDescent="0.15">
      <c r="B83" s="95" t="s">
        <v>118</v>
      </c>
      <c r="C83" s="98" t="s">
        <v>118</v>
      </c>
      <c r="D83" s="105">
        <f t="shared" si="15"/>
        <v>40</v>
      </c>
      <c r="E83" s="98" t="s">
        <v>118</v>
      </c>
      <c r="F83" s="105">
        <f t="shared" si="16"/>
        <v>40</v>
      </c>
      <c r="G83" s="98" t="s">
        <v>118</v>
      </c>
      <c r="H83" s="105">
        <f t="shared" si="17"/>
        <v>40</v>
      </c>
      <c r="I83" s="98" t="s">
        <v>118</v>
      </c>
      <c r="J83" s="105">
        <f t="shared" si="18"/>
        <v>40</v>
      </c>
      <c r="K83" s="98" t="s">
        <v>118</v>
      </c>
      <c r="L83" s="105">
        <f t="shared" si="19"/>
        <v>40</v>
      </c>
      <c r="M83" s="98" t="s">
        <v>118</v>
      </c>
      <c r="N83" s="105">
        <f t="shared" ref="N83" si="22">SUMIF(M$52:M$75,$B83,N$52:N$75)</f>
        <v>40</v>
      </c>
      <c r="O83" s="98" t="s">
        <v>118</v>
      </c>
      <c r="P83" s="105">
        <f t="shared" si="14"/>
        <v>40</v>
      </c>
      <c r="Q83" s="101"/>
    </row>
    <row r="84" spans="2:17" s="52" customFormat="1" ht="9.25" hidden="1" customHeight="1" x14ac:dyDescent="0.15">
      <c r="B84" s="95" t="s">
        <v>116</v>
      </c>
      <c r="C84" s="98" t="s">
        <v>116</v>
      </c>
      <c r="D84" s="105">
        <f t="shared" si="15"/>
        <v>40</v>
      </c>
      <c r="E84" s="98" t="s">
        <v>116</v>
      </c>
      <c r="F84" s="105">
        <f t="shared" si="16"/>
        <v>40</v>
      </c>
      <c r="G84" s="98" t="s">
        <v>116</v>
      </c>
      <c r="H84" s="105">
        <f t="shared" si="17"/>
        <v>40</v>
      </c>
      <c r="I84" s="98" t="s">
        <v>116</v>
      </c>
      <c r="J84" s="105">
        <f t="shared" si="18"/>
        <v>40</v>
      </c>
      <c r="K84" s="98" t="s">
        <v>116</v>
      </c>
      <c r="L84" s="105">
        <f t="shared" si="19"/>
        <v>40</v>
      </c>
      <c r="M84" s="98" t="s">
        <v>116</v>
      </c>
      <c r="N84" s="105">
        <f t="shared" ref="N84" si="23">SUMIF(M$52:M$75,$B84,N$52:N$75)</f>
        <v>40</v>
      </c>
      <c r="O84" s="98" t="s">
        <v>116</v>
      </c>
      <c r="P84" s="105">
        <f t="shared" si="14"/>
        <v>40</v>
      </c>
      <c r="Q84" s="101"/>
    </row>
    <row r="85" spans="2:17" s="52" customFormat="1" ht="9.25" hidden="1" customHeight="1" x14ac:dyDescent="0.15">
      <c r="B85" s="95" t="s">
        <v>112</v>
      </c>
      <c r="C85" s="98" t="s">
        <v>112</v>
      </c>
      <c r="D85" s="105">
        <f t="shared" si="15"/>
        <v>30</v>
      </c>
      <c r="E85" s="98" t="s">
        <v>112</v>
      </c>
      <c r="F85" s="105">
        <f t="shared" si="16"/>
        <v>30</v>
      </c>
      <c r="G85" s="98" t="s">
        <v>112</v>
      </c>
      <c r="H85" s="105">
        <f t="shared" si="17"/>
        <v>30</v>
      </c>
      <c r="I85" s="98" t="s">
        <v>112</v>
      </c>
      <c r="J85" s="105">
        <f t="shared" si="18"/>
        <v>30</v>
      </c>
      <c r="K85" s="98" t="s">
        <v>112</v>
      </c>
      <c r="L85" s="105">
        <f t="shared" si="19"/>
        <v>30</v>
      </c>
      <c r="M85" s="98" t="s">
        <v>112</v>
      </c>
      <c r="N85" s="105">
        <f t="shared" ref="N85" si="24">SUMIF(M$52:M$75,$B85,N$52:N$75)</f>
        <v>30</v>
      </c>
      <c r="O85" s="98" t="s">
        <v>112</v>
      </c>
      <c r="P85" s="105">
        <f t="shared" si="14"/>
        <v>30</v>
      </c>
      <c r="Q85" s="101"/>
    </row>
    <row r="86" spans="2:17" s="52" customFormat="1" ht="9.25" hidden="1" customHeight="1" x14ac:dyDescent="0.15">
      <c r="B86" s="95" t="s">
        <v>121</v>
      </c>
      <c r="C86" s="98" t="s">
        <v>121</v>
      </c>
      <c r="D86" s="105">
        <f t="shared" si="15"/>
        <v>4</v>
      </c>
      <c r="E86" s="98" t="s">
        <v>121</v>
      </c>
      <c r="F86" s="105">
        <f t="shared" si="16"/>
        <v>0</v>
      </c>
      <c r="G86" s="98" t="s">
        <v>121</v>
      </c>
      <c r="H86" s="105">
        <f t="shared" si="17"/>
        <v>4</v>
      </c>
      <c r="I86" s="98" t="s">
        <v>121</v>
      </c>
      <c r="J86" s="105">
        <f t="shared" si="18"/>
        <v>0</v>
      </c>
      <c r="K86" s="98" t="s">
        <v>121</v>
      </c>
      <c r="L86" s="105">
        <f t="shared" si="19"/>
        <v>4</v>
      </c>
      <c r="M86" s="98" t="s">
        <v>121</v>
      </c>
      <c r="N86" s="105">
        <f t="shared" ref="N86" si="25">SUMIF(M$52:M$75,$B86,N$52:N$75)</f>
        <v>0</v>
      </c>
      <c r="O86" s="98" t="s">
        <v>121</v>
      </c>
      <c r="P86" s="105">
        <f t="shared" si="14"/>
        <v>0</v>
      </c>
      <c r="Q86" s="101"/>
    </row>
    <row r="87" spans="2:17" s="52" customFormat="1" ht="9.25" hidden="1" customHeight="1" x14ac:dyDescent="0.15">
      <c r="B87" s="95" t="s">
        <v>129</v>
      </c>
      <c r="C87" s="98" t="s">
        <v>129</v>
      </c>
      <c r="D87" s="105">
        <f t="shared" si="15"/>
        <v>80</v>
      </c>
      <c r="E87" s="98" t="s">
        <v>129</v>
      </c>
      <c r="F87" s="105">
        <f t="shared" si="16"/>
        <v>80</v>
      </c>
      <c r="G87" s="98" t="s">
        <v>129</v>
      </c>
      <c r="H87" s="105">
        <f t="shared" si="17"/>
        <v>80</v>
      </c>
      <c r="I87" s="98" t="s">
        <v>129</v>
      </c>
      <c r="J87" s="105">
        <f t="shared" si="18"/>
        <v>80</v>
      </c>
      <c r="K87" s="98" t="s">
        <v>129</v>
      </c>
      <c r="L87" s="105">
        <f t="shared" si="19"/>
        <v>80</v>
      </c>
      <c r="M87" s="98" t="s">
        <v>129</v>
      </c>
      <c r="N87" s="105">
        <f t="shared" ref="N87" si="26">SUMIF(M$52:M$75,$B87,N$52:N$75)</f>
        <v>80</v>
      </c>
      <c r="O87" s="98" t="s">
        <v>129</v>
      </c>
      <c r="P87" s="105">
        <f t="shared" si="14"/>
        <v>80</v>
      </c>
      <c r="Q87" s="101"/>
    </row>
    <row r="88" spans="2:17" s="52" customFormat="1" ht="9.25" hidden="1" customHeight="1" x14ac:dyDescent="0.15">
      <c r="B88" s="95" t="s">
        <v>130</v>
      </c>
      <c r="C88" s="98" t="s">
        <v>130</v>
      </c>
      <c r="D88" s="105">
        <f t="shared" si="15"/>
        <v>100</v>
      </c>
      <c r="E88" s="98" t="s">
        <v>130</v>
      </c>
      <c r="F88" s="105">
        <f t="shared" si="16"/>
        <v>100</v>
      </c>
      <c r="G88" s="98" t="s">
        <v>130</v>
      </c>
      <c r="H88" s="105">
        <f t="shared" si="17"/>
        <v>100</v>
      </c>
      <c r="I88" s="98" t="s">
        <v>130</v>
      </c>
      <c r="J88" s="105">
        <f t="shared" si="18"/>
        <v>100</v>
      </c>
      <c r="K88" s="98" t="s">
        <v>130</v>
      </c>
      <c r="L88" s="105">
        <f t="shared" si="19"/>
        <v>100</v>
      </c>
      <c r="M88" s="98" t="s">
        <v>130</v>
      </c>
      <c r="N88" s="105">
        <f t="shared" ref="N88" si="27">SUMIF(M$52:M$75,$B88,N$52:N$75)</f>
        <v>100</v>
      </c>
      <c r="O88" s="98" t="s">
        <v>130</v>
      </c>
      <c r="P88" s="105">
        <f t="shared" si="14"/>
        <v>100</v>
      </c>
      <c r="Q88" s="101"/>
    </row>
    <row r="89" spans="2:17" s="52" customFormat="1" ht="9.25" hidden="1" customHeight="1" x14ac:dyDescent="0.15">
      <c r="B89" s="95" t="s">
        <v>169</v>
      </c>
      <c r="C89" s="98" t="s">
        <v>169</v>
      </c>
      <c r="D89" s="105">
        <f t="shared" si="15"/>
        <v>0</v>
      </c>
      <c r="E89" s="98" t="s">
        <v>169</v>
      </c>
      <c r="F89" s="105">
        <f t="shared" si="16"/>
        <v>0</v>
      </c>
      <c r="G89" s="98" t="s">
        <v>169</v>
      </c>
      <c r="H89" s="105">
        <f t="shared" si="17"/>
        <v>0</v>
      </c>
      <c r="I89" s="98" t="s">
        <v>169</v>
      </c>
      <c r="J89" s="105">
        <f t="shared" si="18"/>
        <v>0</v>
      </c>
      <c r="K89" s="98" t="s">
        <v>169</v>
      </c>
      <c r="L89" s="105">
        <f t="shared" si="19"/>
        <v>0</v>
      </c>
      <c r="M89" s="98" t="s">
        <v>169</v>
      </c>
      <c r="N89" s="105">
        <f t="shared" ref="N89" si="28">SUMIF(M$52:M$75,$B89,N$52:N$75)</f>
        <v>0</v>
      </c>
      <c r="O89" s="98" t="s">
        <v>169</v>
      </c>
      <c r="P89" s="105">
        <f t="shared" si="14"/>
        <v>0</v>
      </c>
      <c r="Q89" s="101"/>
    </row>
    <row r="90" spans="2:17" s="52" customFormat="1" ht="9.25" hidden="1" customHeight="1" x14ac:dyDescent="0.15">
      <c r="B90" s="95" t="s">
        <v>168</v>
      </c>
      <c r="C90" s="98" t="s">
        <v>168</v>
      </c>
      <c r="D90" s="105">
        <f t="shared" si="15"/>
        <v>0</v>
      </c>
      <c r="E90" s="98" t="s">
        <v>168</v>
      </c>
      <c r="F90" s="105">
        <f t="shared" si="16"/>
        <v>0</v>
      </c>
      <c r="G90" s="98" t="s">
        <v>168</v>
      </c>
      <c r="H90" s="105">
        <f t="shared" si="17"/>
        <v>0</v>
      </c>
      <c r="I90" s="98" t="s">
        <v>168</v>
      </c>
      <c r="J90" s="105">
        <f t="shared" si="18"/>
        <v>0</v>
      </c>
      <c r="K90" s="98" t="s">
        <v>168</v>
      </c>
      <c r="L90" s="105">
        <f t="shared" si="19"/>
        <v>0</v>
      </c>
      <c r="M90" s="98" t="s">
        <v>168</v>
      </c>
      <c r="N90" s="105">
        <f t="shared" ref="N90" si="29">SUMIF(M$52:M$75,$B90,N$52:N$75)</f>
        <v>0</v>
      </c>
      <c r="O90" s="98" t="s">
        <v>168</v>
      </c>
      <c r="P90" s="105">
        <f t="shared" si="14"/>
        <v>0</v>
      </c>
      <c r="Q90" s="101"/>
    </row>
    <row r="91" spans="2:17" s="52" customFormat="1" ht="9.25" hidden="1" customHeight="1" x14ac:dyDescent="0.15">
      <c r="B91" s="95" t="s">
        <v>161</v>
      </c>
      <c r="C91" s="98" t="s">
        <v>161</v>
      </c>
      <c r="D91" s="105">
        <f t="shared" si="15"/>
        <v>0</v>
      </c>
      <c r="E91" s="98" t="s">
        <v>161</v>
      </c>
      <c r="F91" s="105">
        <f t="shared" si="16"/>
        <v>0</v>
      </c>
      <c r="G91" s="98" t="s">
        <v>161</v>
      </c>
      <c r="H91" s="105">
        <f t="shared" si="17"/>
        <v>0</v>
      </c>
      <c r="I91" s="98" t="s">
        <v>161</v>
      </c>
      <c r="J91" s="105">
        <f t="shared" si="18"/>
        <v>0</v>
      </c>
      <c r="K91" s="98" t="s">
        <v>161</v>
      </c>
      <c r="L91" s="105">
        <f t="shared" si="19"/>
        <v>0</v>
      </c>
      <c r="M91" s="98" t="s">
        <v>161</v>
      </c>
      <c r="N91" s="105">
        <f t="shared" ref="N91" si="30">SUMIF(M$52:M$75,$B91,N$52:N$75)</f>
        <v>0</v>
      </c>
      <c r="O91" s="98" t="s">
        <v>161</v>
      </c>
      <c r="P91" s="105">
        <f t="shared" si="14"/>
        <v>0</v>
      </c>
      <c r="Q91" s="101"/>
    </row>
    <row r="92" spans="2:17" s="52" customFormat="1" ht="9.25" hidden="1" customHeight="1" x14ac:dyDescent="0.15">
      <c r="B92" s="95" t="s">
        <v>120</v>
      </c>
      <c r="C92" s="98" t="s">
        <v>120</v>
      </c>
      <c r="D92" s="105">
        <f t="shared" si="15"/>
        <v>100</v>
      </c>
      <c r="E92" s="98" t="s">
        <v>120</v>
      </c>
      <c r="F92" s="105">
        <f t="shared" si="16"/>
        <v>100</v>
      </c>
      <c r="G92" s="98" t="s">
        <v>120</v>
      </c>
      <c r="H92" s="105">
        <f t="shared" si="17"/>
        <v>100</v>
      </c>
      <c r="I92" s="98" t="s">
        <v>120</v>
      </c>
      <c r="J92" s="105">
        <f t="shared" si="18"/>
        <v>100</v>
      </c>
      <c r="K92" s="98" t="s">
        <v>120</v>
      </c>
      <c r="L92" s="105">
        <f t="shared" si="19"/>
        <v>100</v>
      </c>
      <c r="M92" s="98" t="s">
        <v>120</v>
      </c>
      <c r="N92" s="105">
        <f t="shared" ref="N92" si="31">SUMIF(M$52:M$75,$B92,N$52:N$75)</f>
        <v>100</v>
      </c>
      <c r="O92" s="98" t="s">
        <v>120</v>
      </c>
      <c r="P92" s="105">
        <f t="shared" si="14"/>
        <v>100</v>
      </c>
      <c r="Q92" s="101"/>
    </row>
    <row r="93" spans="2:17" s="52" customFormat="1" ht="9.25" hidden="1" customHeight="1" x14ac:dyDescent="0.15">
      <c r="B93" s="95" t="s">
        <v>165</v>
      </c>
      <c r="C93" s="98" t="s">
        <v>165</v>
      </c>
      <c r="D93" s="105">
        <f t="shared" si="15"/>
        <v>0</v>
      </c>
      <c r="E93" s="98" t="s">
        <v>165</v>
      </c>
      <c r="F93" s="105">
        <f t="shared" si="16"/>
        <v>0</v>
      </c>
      <c r="G93" s="98" t="s">
        <v>165</v>
      </c>
      <c r="H93" s="105">
        <f t="shared" si="17"/>
        <v>0</v>
      </c>
      <c r="I93" s="98" t="s">
        <v>165</v>
      </c>
      <c r="J93" s="105">
        <f t="shared" si="18"/>
        <v>0</v>
      </c>
      <c r="K93" s="98" t="s">
        <v>165</v>
      </c>
      <c r="L93" s="105">
        <f t="shared" si="19"/>
        <v>0</v>
      </c>
      <c r="M93" s="98" t="s">
        <v>165</v>
      </c>
      <c r="N93" s="105">
        <f t="shared" ref="N93:N94" si="32">SUMIF(M$52:M$75,$B93,N$52:N$75)</f>
        <v>0</v>
      </c>
      <c r="O93" s="98" t="s">
        <v>165</v>
      </c>
      <c r="P93" s="105">
        <f t="shared" si="14"/>
        <v>0</v>
      </c>
      <c r="Q93" s="101"/>
    </row>
    <row r="94" spans="2:17" s="52" customFormat="1" ht="9.25" hidden="1" customHeight="1" x14ac:dyDescent="0.15">
      <c r="B94" s="95" t="s">
        <v>189</v>
      </c>
      <c r="C94" s="98" t="s">
        <v>189</v>
      </c>
      <c r="D94" s="105">
        <f t="shared" si="15"/>
        <v>0</v>
      </c>
      <c r="E94" s="98" t="s">
        <v>189</v>
      </c>
      <c r="F94" s="105">
        <f t="shared" si="16"/>
        <v>0</v>
      </c>
      <c r="G94" s="98" t="s">
        <v>189</v>
      </c>
      <c r="H94" s="105">
        <f t="shared" si="17"/>
        <v>0</v>
      </c>
      <c r="I94" s="98" t="s">
        <v>189</v>
      </c>
      <c r="J94" s="105">
        <f t="shared" si="18"/>
        <v>0</v>
      </c>
      <c r="K94" s="98" t="s">
        <v>189</v>
      </c>
      <c r="L94" s="105">
        <f t="shared" si="19"/>
        <v>0</v>
      </c>
      <c r="M94" s="98" t="s">
        <v>189</v>
      </c>
      <c r="N94" s="105">
        <f t="shared" si="32"/>
        <v>0</v>
      </c>
      <c r="O94" s="98" t="s">
        <v>189</v>
      </c>
      <c r="P94" s="105">
        <f t="shared" si="14"/>
        <v>0</v>
      </c>
      <c r="Q94" s="101"/>
    </row>
    <row r="95" spans="2:17" s="52" customFormat="1" ht="9.25" hidden="1" customHeight="1" x14ac:dyDescent="0.15">
      <c r="B95" s="95" t="s">
        <v>166</v>
      </c>
      <c r="C95" s="98" t="s">
        <v>166</v>
      </c>
      <c r="D95" s="105">
        <f t="shared" si="15"/>
        <v>0</v>
      </c>
      <c r="E95" s="98" t="s">
        <v>166</v>
      </c>
      <c r="F95" s="105">
        <f t="shared" si="16"/>
        <v>0</v>
      </c>
      <c r="G95" s="98" t="s">
        <v>166</v>
      </c>
      <c r="H95" s="105">
        <f t="shared" si="17"/>
        <v>0</v>
      </c>
      <c r="I95" s="98" t="s">
        <v>166</v>
      </c>
      <c r="J95" s="105">
        <f t="shared" si="18"/>
        <v>0</v>
      </c>
      <c r="K95" s="98" t="s">
        <v>166</v>
      </c>
      <c r="L95" s="105">
        <f t="shared" si="19"/>
        <v>0</v>
      </c>
      <c r="M95" s="98" t="s">
        <v>166</v>
      </c>
      <c r="N95" s="105">
        <f t="shared" ref="N95" si="33">SUMIF(M$52:M$75,$B95,N$52:N$75)</f>
        <v>0</v>
      </c>
      <c r="O95" s="98" t="s">
        <v>166</v>
      </c>
      <c r="P95" s="105">
        <f t="shared" si="14"/>
        <v>0</v>
      </c>
      <c r="Q95" s="101"/>
    </row>
    <row r="96" spans="2:17" s="52" customFormat="1" ht="9.25" hidden="1" customHeight="1" x14ac:dyDescent="0.15">
      <c r="B96" s="95" t="s">
        <v>27</v>
      </c>
      <c r="C96" s="98" t="s">
        <v>27</v>
      </c>
      <c r="D96" s="105">
        <f t="shared" si="15"/>
        <v>400</v>
      </c>
      <c r="E96" s="98" t="s">
        <v>27</v>
      </c>
      <c r="F96" s="105">
        <f t="shared" si="16"/>
        <v>400</v>
      </c>
      <c r="G96" s="98" t="s">
        <v>27</v>
      </c>
      <c r="H96" s="105">
        <f t="shared" si="17"/>
        <v>400</v>
      </c>
      <c r="I96" s="98" t="s">
        <v>27</v>
      </c>
      <c r="J96" s="105">
        <f t="shared" si="18"/>
        <v>400</v>
      </c>
      <c r="K96" s="98" t="s">
        <v>27</v>
      </c>
      <c r="L96" s="105">
        <f t="shared" si="19"/>
        <v>400</v>
      </c>
      <c r="M96" s="98" t="s">
        <v>27</v>
      </c>
      <c r="N96" s="105">
        <f t="shared" ref="N96" si="34">SUMIF(M$52:M$75,$B96,N$52:N$75)</f>
        <v>400</v>
      </c>
      <c r="O96" s="98" t="s">
        <v>27</v>
      </c>
      <c r="P96" s="105">
        <f t="shared" si="14"/>
        <v>400</v>
      </c>
      <c r="Q96" s="101"/>
    </row>
    <row r="97" spans="2:17" s="52" customFormat="1" ht="9.25" hidden="1" customHeight="1" x14ac:dyDescent="0.15">
      <c r="B97" s="95" t="s">
        <v>164</v>
      </c>
      <c r="C97" s="98" t="s">
        <v>164</v>
      </c>
      <c r="D97" s="105">
        <f t="shared" si="15"/>
        <v>0</v>
      </c>
      <c r="E97" s="98" t="s">
        <v>164</v>
      </c>
      <c r="F97" s="105">
        <f t="shared" si="16"/>
        <v>0</v>
      </c>
      <c r="G97" s="98" t="s">
        <v>164</v>
      </c>
      <c r="H97" s="105">
        <f t="shared" si="17"/>
        <v>0</v>
      </c>
      <c r="I97" s="98" t="s">
        <v>164</v>
      </c>
      <c r="J97" s="105">
        <f t="shared" si="18"/>
        <v>0</v>
      </c>
      <c r="K97" s="98" t="s">
        <v>164</v>
      </c>
      <c r="L97" s="105">
        <f t="shared" si="19"/>
        <v>0</v>
      </c>
      <c r="M97" s="98" t="s">
        <v>164</v>
      </c>
      <c r="N97" s="105">
        <f t="shared" ref="N97" si="35">SUMIF(M$52:M$75,$B97,N$52:N$75)</f>
        <v>0</v>
      </c>
      <c r="O97" s="98" t="s">
        <v>164</v>
      </c>
      <c r="P97" s="105">
        <f t="shared" si="14"/>
        <v>0</v>
      </c>
      <c r="Q97" s="101"/>
    </row>
    <row r="98" spans="2:17" s="52" customFormat="1" ht="9.25" hidden="1" customHeight="1" x14ac:dyDescent="0.15">
      <c r="B98" s="95" t="s">
        <v>96</v>
      </c>
      <c r="C98" s="98" t="s">
        <v>96</v>
      </c>
      <c r="D98" s="105">
        <f t="shared" si="15"/>
        <v>0</v>
      </c>
      <c r="E98" s="98" t="s">
        <v>96</v>
      </c>
      <c r="F98" s="105">
        <f t="shared" si="16"/>
        <v>0</v>
      </c>
      <c r="G98" s="98" t="s">
        <v>96</v>
      </c>
      <c r="H98" s="105">
        <f t="shared" si="17"/>
        <v>0</v>
      </c>
      <c r="I98" s="98" t="s">
        <v>96</v>
      </c>
      <c r="J98" s="105">
        <f t="shared" si="18"/>
        <v>0</v>
      </c>
      <c r="K98" s="98" t="s">
        <v>96</v>
      </c>
      <c r="L98" s="105">
        <f t="shared" si="19"/>
        <v>0</v>
      </c>
      <c r="M98" s="98" t="s">
        <v>96</v>
      </c>
      <c r="N98" s="105">
        <f t="shared" ref="N98" si="36">SUMIF(M$52:M$75,$B98,N$52:N$75)</f>
        <v>0</v>
      </c>
      <c r="O98" s="98" t="s">
        <v>96</v>
      </c>
      <c r="P98" s="105">
        <f t="shared" si="14"/>
        <v>0</v>
      </c>
      <c r="Q98" s="101"/>
    </row>
    <row r="99" spans="2:17" s="52" customFormat="1" ht="9.25" hidden="1" customHeight="1" x14ac:dyDescent="0.15">
      <c r="B99" s="95" t="s">
        <v>170</v>
      </c>
      <c r="C99" s="98" t="s">
        <v>170</v>
      </c>
      <c r="D99" s="105">
        <f t="shared" si="15"/>
        <v>0</v>
      </c>
      <c r="E99" s="98" t="s">
        <v>170</v>
      </c>
      <c r="F99" s="105">
        <f t="shared" si="16"/>
        <v>0</v>
      </c>
      <c r="G99" s="98" t="s">
        <v>170</v>
      </c>
      <c r="H99" s="105">
        <f t="shared" si="17"/>
        <v>0</v>
      </c>
      <c r="I99" s="98" t="s">
        <v>170</v>
      </c>
      <c r="J99" s="105">
        <f t="shared" si="18"/>
        <v>0</v>
      </c>
      <c r="K99" s="98" t="s">
        <v>170</v>
      </c>
      <c r="L99" s="105">
        <f t="shared" si="19"/>
        <v>0</v>
      </c>
      <c r="M99" s="98" t="s">
        <v>170</v>
      </c>
      <c r="N99" s="105">
        <f t="shared" ref="N99" si="37">SUMIF(M$52:M$75,$B99,N$52:N$75)</f>
        <v>0</v>
      </c>
      <c r="O99" s="98" t="s">
        <v>170</v>
      </c>
      <c r="P99" s="105">
        <f t="shared" si="14"/>
        <v>0</v>
      </c>
      <c r="Q99" s="101"/>
    </row>
    <row r="100" spans="2:17" s="52" customFormat="1" ht="9.25" hidden="1" customHeight="1" x14ac:dyDescent="0.15">
      <c r="B100" s="95" t="s">
        <v>171</v>
      </c>
      <c r="C100" s="98" t="s">
        <v>171</v>
      </c>
      <c r="D100" s="105">
        <f t="shared" si="15"/>
        <v>0</v>
      </c>
      <c r="E100" s="98" t="s">
        <v>171</v>
      </c>
      <c r="F100" s="105">
        <f t="shared" si="16"/>
        <v>0</v>
      </c>
      <c r="G100" s="98" t="s">
        <v>171</v>
      </c>
      <c r="H100" s="105">
        <f t="shared" si="17"/>
        <v>0</v>
      </c>
      <c r="I100" s="98" t="s">
        <v>171</v>
      </c>
      <c r="J100" s="105">
        <f t="shared" si="18"/>
        <v>0</v>
      </c>
      <c r="K100" s="98" t="s">
        <v>171</v>
      </c>
      <c r="L100" s="105">
        <f t="shared" si="19"/>
        <v>0</v>
      </c>
      <c r="M100" s="98" t="s">
        <v>171</v>
      </c>
      <c r="N100" s="105">
        <f t="shared" ref="N100" si="38">SUMIF(M$52:M$75,$B100,N$52:N$75)</f>
        <v>0</v>
      </c>
      <c r="O100" s="98" t="s">
        <v>171</v>
      </c>
      <c r="P100" s="105">
        <f t="shared" si="14"/>
        <v>0</v>
      </c>
      <c r="Q100" s="101"/>
    </row>
    <row r="101" spans="2:17" s="52" customFormat="1" ht="9.25" hidden="1" customHeight="1" x14ac:dyDescent="0.15">
      <c r="B101" s="95" t="s">
        <v>172</v>
      </c>
      <c r="C101" s="98" t="s">
        <v>172</v>
      </c>
      <c r="D101" s="105">
        <f t="shared" si="15"/>
        <v>0</v>
      </c>
      <c r="E101" s="98" t="s">
        <v>172</v>
      </c>
      <c r="F101" s="105">
        <f t="shared" si="16"/>
        <v>0</v>
      </c>
      <c r="G101" s="98" t="s">
        <v>172</v>
      </c>
      <c r="H101" s="105">
        <f t="shared" si="17"/>
        <v>0</v>
      </c>
      <c r="I101" s="98" t="s">
        <v>172</v>
      </c>
      <c r="J101" s="105">
        <f t="shared" si="18"/>
        <v>0</v>
      </c>
      <c r="K101" s="98" t="s">
        <v>172</v>
      </c>
      <c r="L101" s="105">
        <f t="shared" si="19"/>
        <v>0</v>
      </c>
      <c r="M101" s="98" t="s">
        <v>172</v>
      </c>
      <c r="N101" s="105">
        <f t="shared" ref="N101" si="39">SUMIF(M$52:M$75,$B101,N$52:N$75)</f>
        <v>0</v>
      </c>
      <c r="O101" s="98" t="s">
        <v>172</v>
      </c>
      <c r="P101" s="105">
        <f t="shared" si="14"/>
        <v>0</v>
      </c>
      <c r="Q101" s="101"/>
    </row>
    <row r="102" spans="2:17" s="52" customFormat="1" ht="9.25" hidden="1" customHeight="1" x14ac:dyDescent="0.15">
      <c r="B102" s="95" t="s">
        <v>173</v>
      </c>
      <c r="C102" s="98" t="s">
        <v>173</v>
      </c>
      <c r="D102" s="105">
        <f t="shared" si="15"/>
        <v>0</v>
      </c>
      <c r="E102" s="98" t="s">
        <v>173</v>
      </c>
      <c r="F102" s="105">
        <f t="shared" si="16"/>
        <v>0</v>
      </c>
      <c r="G102" s="98" t="s">
        <v>173</v>
      </c>
      <c r="H102" s="105">
        <f t="shared" si="17"/>
        <v>0</v>
      </c>
      <c r="I102" s="98" t="s">
        <v>173</v>
      </c>
      <c r="J102" s="105">
        <f t="shared" si="18"/>
        <v>0</v>
      </c>
      <c r="K102" s="98" t="s">
        <v>173</v>
      </c>
      <c r="L102" s="105">
        <f t="shared" si="19"/>
        <v>0</v>
      </c>
      <c r="M102" s="98" t="s">
        <v>173</v>
      </c>
      <c r="N102" s="105">
        <f t="shared" ref="N102" si="40">SUMIF(M$52:M$75,$B102,N$52:N$75)</f>
        <v>0</v>
      </c>
      <c r="O102" s="98" t="s">
        <v>173</v>
      </c>
      <c r="P102" s="105">
        <f t="shared" si="14"/>
        <v>0</v>
      </c>
      <c r="Q102" s="101"/>
    </row>
    <row r="103" spans="2:17" s="52" customFormat="1" ht="9.25" hidden="1" customHeight="1" x14ac:dyDescent="0.15">
      <c r="B103" s="95" t="s">
        <v>173</v>
      </c>
      <c r="C103" s="98" t="s">
        <v>173</v>
      </c>
      <c r="D103" s="105">
        <f t="shared" si="15"/>
        <v>0</v>
      </c>
      <c r="E103" s="98" t="s">
        <v>173</v>
      </c>
      <c r="F103" s="105">
        <f t="shared" si="16"/>
        <v>0</v>
      </c>
      <c r="G103" s="98" t="s">
        <v>173</v>
      </c>
      <c r="H103" s="105">
        <f t="shared" si="17"/>
        <v>0</v>
      </c>
      <c r="I103" s="98" t="s">
        <v>173</v>
      </c>
      <c r="J103" s="105">
        <f t="shared" si="18"/>
        <v>0</v>
      </c>
      <c r="K103" s="98" t="s">
        <v>173</v>
      </c>
      <c r="L103" s="105">
        <f t="shared" si="19"/>
        <v>0</v>
      </c>
      <c r="M103" s="98" t="s">
        <v>173</v>
      </c>
      <c r="N103" s="105">
        <f t="shared" ref="N103" si="41">SUMIF(M$52:M$75,$B103,N$52:N$75)</f>
        <v>0</v>
      </c>
      <c r="O103" s="98" t="s">
        <v>173</v>
      </c>
      <c r="P103" s="105">
        <f t="shared" si="14"/>
        <v>0</v>
      </c>
      <c r="Q103" s="101"/>
    </row>
    <row r="104" spans="2:17" s="52" customFormat="1" ht="9.25" hidden="1" customHeight="1" x14ac:dyDescent="0.15">
      <c r="B104" s="95" t="s">
        <v>181</v>
      </c>
      <c r="C104" s="98" t="s">
        <v>181</v>
      </c>
      <c r="D104" s="105">
        <f t="shared" si="15"/>
        <v>0</v>
      </c>
      <c r="E104" s="98" t="s">
        <v>181</v>
      </c>
      <c r="F104" s="105">
        <f t="shared" si="16"/>
        <v>0</v>
      </c>
      <c r="G104" s="98" t="s">
        <v>181</v>
      </c>
      <c r="H104" s="105">
        <f t="shared" si="17"/>
        <v>0</v>
      </c>
      <c r="I104" s="98" t="s">
        <v>181</v>
      </c>
      <c r="J104" s="105">
        <f t="shared" si="18"/>
        <v>0</v>
      </c>
      <c r="K104" s="98" t="s">
        <v>181</v>
      </c>
      <c r="L104" s="105">
        <f t="shared" si="19"/>
        <v>0</v>
      </c>
      <c r="M104" s="98" t="s">
        <v>181</v>
      </c>
      <c r="N104" s="105">
        <f t="shared" ref="N104" si="42">SUMIF(M$52:M$75,$B104,N$52:N$75)</f>
        <v>0</v>
      </c>
      <c r="O104" s="98" t="s">
        <v>181</v>
      </c>
      <c r="P104" s="105">
        <f t="shared" si="14"/>
        <v>0</v>
      </c>
      <c r="Q104" s="101"/>
    </row>
    <row r="105" spans="2:17" s="52" customFormat="1" ht="9.25" hidden="1" customHeight="1" x14ac:dyDescent="0.15">
      <c r="B105" s="95" t="s">
        <v>156</v>
      </c>
      <c r="C105" s="98" t="s">
        <v>156</v>
      </c>
      <c r="D105" s="105">
        <f t="shared" si="15"/>
        <v>0</v>
      </c>
      <c r="E105" s="98" t="s">
        <v>156</v>
      </c>
      <c r="F105" s="105">
        <f t="shared" si="16"/>
        <v>0</v>
      </c>
      <c r="G105" s="98" t="s">
        <v>156</v>
      </c>
      <c r="H105" s="105">
        <f t="shared" si="17"/>
        <v>0</v>
      </c>
      <c r="I105" s="98" t="s">
        <v>156</v>
      </c>
      <c r="J105" s="105">
        <f t="shared" si="18"/>
        <v>0</v>
      </c>
      <c r="K105" s="98" t="s">
        <v>156</v>
      </c>
      <c r="L105" s="105">
        <f t="shared" si="19"/>
        <v>0</v>
      </c>
      <c r="M105" s="98" t="s">
        <v>156</v>
      </c>
      <c r="N105" s="105">
        <f t="shared" ref="N105" si="43">SUMIF(M$52:M$75,$B105,N$52:N$75)</f>
        <v>0</v>
      </c>
      <c r="O105" s="98" t="s">
        <v>156</v>
      </c>
      <c r="P105" s="105">
        <f t="shared" si="14"/>
        <v>0</v>
      </c>
      <c r="Q105" s="101"/>
    </row>
    <row r="106" spans="2:17" s="52" customFormat="1" ht="9.25" hidden="1" customHeight="1" x14ac:dyDescent="0.15">
      <c r="B106" s="95" t="s">
        <v>31</v>
      </c>
      <c r="C106" s="98" t="s">
        <v>31</v>
      </c>
      <c r="D106" s="105">
        <f t="shared" si="15"/>
        <v>0</v>
      </c>
      <c r="E106" s="98" t="s">
        <v>31</v>
      </c>
      <c r="F106" s="105">
        <f t="shared" si="16"/>
        <v>0</v>
      </c>
      <c r="G106" s="98" t="s">
        <v>31</v>
      </c>
      <c r="H106" s="105">
        <f t="shared" si="17"/>
        <v>0</v>
      </c>
      <c r="I106" s="98" t="s">
        <v>31</v>
      </c>
      <c r="J106" s="105">
        <f t="shared" si="18"/>
        <v>0</v>
      </c>
      <c r="K106" s="98" t="s">
        <v>31</v>
      </c>
      <c r="L106" s="105">
        <f t="shared" si="19"/>
        <v>0</v>
      </c>
      <c r="M106" s="98" t="s">
        <v>31</v>
      </c>
      <c r="N106" s="105">
        <f t="shared" ref="N106" si="44">SUMIF(M$52:M$75,$B106,N$52:N$75)</f>
        <v>0</v>
      </c>
      <c r="O106" s="98" t="s">
        <v>31</v>
      </c>
      <c r="P106" s="105">
        <f t="shared" si="14"/>
        <v>0</v>
      </c>
      <c r="Q106" s="101"/>
    </row>
    <row r="107" spans="2:17" s="52" customFormat="1" ht="9.25" hidden="1" customHeight="1" x14ac:dyDescent="0.15">
      <c r="B107" s="95" t="s">
        <v>162</v>
      </c>
      <c r="C107" s="98" t="s">
        <v>162</v>
      </c>
      <c r="D107" s="105">
        <f t="shared" si="15"/>
        <v>0</v>
      </c>
      <c r="E107" s="98" t="s">
        <v>162</v>
      </c>
      <c r="F107" s="105">
        <f t="shared" si="16"/>
        <v>0</v>
      </c>
      <c r="G107" s="98" t="s">
        <v>162</v>
      </c>
      <c r="H107" s="105">
        <f t="shared" si="17"/>
        <v>0</v>
      </c>
      <c r="I107" s="98" t="s">
        <v>162</v>
      </c>
      <c r="J107" s="105">
        <f t="shared" si="18"/>
        <v>0</v>
      </c>
      <c r="K107" s="98" t="s">
        <v>162</v>
      </c>
      <c r="L107" s="105">
        <f t="shared" si="19"/>
        <v>0</v>
      </c>
      <c r="M107" s="98" t="s">
        <v>162</v>
      </c>
      <c r="N107" s="105">
        <f t="shared" ref="N107" si="45">SUMIF(M$52:M$75,$B107,N$52:N$75)</f>
        <v>0</v>
      </c>
      <c r="O107" s="98" t="s">
        <v>162</v>
      </c>
      <c r="P107" s="105">
        <f t="shared" si="14"/>
        <v>0</v>
      </c>
      <c r="Q107" s="101"/>
    </row>
    <row r="108" spans="2:17" s="52" customFormat="1" ht="9.25" hidden="1" customHeight="1" x14ac:dyDescent="0.15">
      <c r="B108" s="95" t="s">
        <v>174</v>
      </c>
      <c r="C108" s="98" t="s">
        <v>174</v>
      </c>
      <c r="D108" s="105">
        <f t="shared" si="15"/>
        <v>0</v>
      </c>
      <c r="E108" s="98" t="s">
        <v>174</v>
      </c>
      <c r="F108" s="105">
        <f t="shared" si="16"/>
        <v>0</v>
      </c>
      <c r="G108" s="98" t="s">
        <v>174</v>
      </c>
      <c r="H108" s="105">
        <f t="shared" si="17"/>
        <v>0</v>
      </c>
      <c r="I108" s="98" t="s">
        <v>174</v>
      </c>
      <c r="J108" s="105">
        <f t="shared" si="18"/>
        <v>0</v>
      </c>
      <c r="K108" s="98" t="s">
        <v>174</v>
      </c>
      <c r="L108" s="105">
        <f t="shared" si="19"/>
        <v>0</v>
      </c>
      <c r="M108" s="98" t="s">
        <v>174</v>
      </c>
      <c r="N108" s="105">
        <f t="shared" ref="N108" si="46">SUMIF(M$52:M$75,$B108,N$52:N$75)</f>
        <v>0</v>
      </c>
      <c r="O108" s="98" t="s">
        <v>174</v>
      </c>
      <c r="P108" s="105">
        <f t="shared" si="14"/>
        <v>0</v>
      </c>
      <c r="Q108" s="101"/>
    </row>
    <row r="109" spans="2:17" s="52" customFormat="1" ht="9.25" hidden="1" customHeight="1" thickBot="1" x14ac:dyDescent="0.2">
      <c r="B109" s="95" t="s">
        <v>119</v>
      </c>
      <c r="C109" s="100" t="s">
        <v>119</v>
      </c>
      <c r="D109" s="105">
        <f t="shared" si="15"/>
        <v>300</v>
      </c>
      <c r="E109" s="100" t="s">
        <v>119</v>
      </c>
      <c r="F109" s="105">
        <f t="shared" si="16"/>
        <v>300</v>
      </c>
      <c r="G109" s="100" t="s">
        <v>119</v>
      </c>
      <c r="H109" s="105">
        <f t="shared" si="17"/>
        <v>300</v>
      </c>
      <c r="I109" s="100" t="s">
        <v>119</v>
      </c>
      <c r="J109" s="105">
        <f t="shared" si="18"/>
        <v>300</v>
      </c>
      <c r="K109" s="100" t="s">
        <v>119</v>
      </c>
      <c r="L109" s="105">
        <f t="shared" si="19"/>
        <v>300</v>
      </c>
      <c r="M109" s="100" t="s">
        <v>119</v>
      </c>
      <c r="N109" s="105">
        <f t="shared" ref="N109" si="47">SUMIF(M$52:M$75,$B109,N$52:N$75)</f>
        <v>300</v>
      </c>
      <c r="O109" s="100" t="s">
        <v>119</v>
      </c>
      <c r="P109" s="105">
        <f t="shared" si="14"/>
        <v>300</v>
      </c>
      <c r="Q109" s="101"/>
    </row>
    <row r="110" spans="2:17" hidden="1" x14ac:dyDescent="0.15"/>
    <row r="111" spans="2:17" hidden="1" x14ac:dyDescent="0.15"/>
  </sheetData>
  <mergeCells count="34">
    <mergeCell ref="C49:P49"/>
    <mergeCell ref="C78:D78"/>
    <mergeCell ref="E78:F78"/>
    <mergeCell ref="G78:H78"/>
    <mergeCell ref="I78:J78"/>
    <mergeCell ref="K78:L78"/>
    <mergeCell ref="M78:N78"/>
    <mergeCell ref="O78:P78"/>
    <mergeCell ref="C77:P77"/>
    <mergeCell ref="C50:D50"/>
    <mergeCell ref="E50:F50"/>
    <mergeCell ref="G50:H50"/>
    <mergeCell ref="I50:J50"/>
    <mergeCell ref="K50:L50"/>
    <mergeCell ref="M50:N50"/>
    <mergeCell ref="O50:P50"/>
    <mergeCell ref="B1:P1"/>
    <mergeCell ref="C2:D2"/>
    <mergeCell ref="M2:N2"/>
    <mergeCell ref="O2:P2"/>
    <mergeCell ref="C4:D4"/>
    <mergeCell ref="M4:N4"/>
    <mergeCell ref="O4:P4"/>
    <mergeCell ref="B46:C46"/>
    <mergeCell ref="D46:H46"/>
    <mergeCell ref="K46:L46"/>
    <mergeCell ref="O7:P7"/>
    <mergeCell ref="F40:G40"/>
    <mergeCell ref="C7:D7"/>
    <mergeCell ref="E7:F7"/>
    <mergeCell ref="G7:H7"/>
    <mergeCell ref="I7:J7"/>
    <mergeCell ref="K7:L7"/>
    <mergeCell ref="M7:N7"/>
  </mergeCells>
  <phoneticPr fontId="4" type="noConversion"/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67D9-8F18-694B-8208-5B8C1728AE22}">
  <sheetPr codeName="Sheet4">
    <tabColor theme="9"/>
  </sheetPr>
  <dimension ref="A1:P113"/>
  <sheetViews>
    <sheetView view="pageLayout" zoomScaleNormal="70" zoomScaleSheetLayoutView="85" workbookViewId="0">
      <selection activeCell="I21" sqref="I21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81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82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4" thickBot="1" x14ac:dyDescent="0.2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22300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6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283" t="s">
        <v>3</v>
      </c>
      <c r="D12" s="285"/>
      <c r="E12" s="283" t="s">
        <v>4</v>
      </c>
      <c r="F12" s="284"/>
      <c r="G12" s="283" t="s">
        <v>5</v>
      </c>
      <c r="H12" s="284"/>
      <c r="I12" s="283" t="s">
        <v>6</v>
      </c>
      <c r="J12" s="284"/>
      <c r="K12" s="283" t="s">
        <v>7</v>
      </c>
      <c r="L12" s="284"/>
      <c r="M12" s="283" t="s">
        <v>8</v>
      </c>
      <c r="N12" s="284"/>
      <c r="O12" s="283" t="s">
        <v>9</v>
      </c>
      <c r="P12" s="284"/>
    </row>
    <row r="13" spans="1:16" s="20" customFormat="1" ht="14" thickBot="1" x14ac:dyDescent="0.25">
      <c r="C13" s="170" t="s">
        <v>14</v>
      </c>
      <c r="D13" s="171" t="s">
        <v>30</v>
      </c>
      <c r="E13" s="170" t="s">
        <v>14</v>
      </c>
      <c r="F13" s="171" t="s">
        <v>30</v>
      </c>
      <c r="G13" s="170" t="s">
        <v>14</v>
      </c>
      <c r="H13" s="171" t="s">
        <v>30</v>
      </c>
      <c r="I13" s="170" t="s">
        <v>14</v>
      </c>
      <c r="J13" s="171" t="s">
        <v>30</v>
      </c>
      <c r="K13" s="170" t="s">
        <v>14</v>
      </c>
      <c r="L13" s="171" t="s">
        <v>30</v>
      </c>
      <c r="M13" s="170" t="s">
        <v>14</v>
      </c>
      <c r="N13" s="171" t="s">
        <v>30</v>
      </c>
      <c r="O13" s="170" t="s">
        <v>14</v>
      </c>
      <c r="P13" s="171" t="s">
        <v>30</v>
      </c>
    </row>
    <row r="14" spans="1:16" ht="6" customHeight="1" x14ac:dyDescent="0.15">
      <c r="A14" s="3"/>
      <c r="B14" s="3"/>
      <c r="C14" s="10"/>
      <c r="D14" s="5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45" t="s">
        <v>165</v>
      </c>
      <c r="D17" s="146">
        <f>MROUND(($C$6*$C$8)/$C$10,1)</f>
        <v>743</v>
      </c>
      <c r="E17" s="145" t="s">
        <v>164</v>
      </c>
      <c r="F17" s="146">
        <f>MROUND(($C$6*$C$8)/$C$10,1)</f>
        <v>743</v>
      </c>
      <c r="G17" s="145"/>
      <c r="H17" s="146"/>
      <c r="I17" s="145" t="s">
        <v>166</v>
      </c>
      <c r="J17" s="146">
        <f>MROUND(($C$6*$C$8)/$C$10,1)</f>
        <v>743</v>
      </c>
      <c r="K17" s="145" t="s">
        <v>165</v>
      </c>
      <c r="L17" s="146">
        <f>MROUND(($C$6*$C$8)/$C$10,1)</f>
        <v>743</v>
      </c>
      <c r="M17" s="145" t="s">
        <v>164</v>
      </c>
      <c r="N17" s="146">
        <f>MROUND(($C$6*$C$8)/$C$10,1)</f>
        <v>743</v>
      </c>
      <c r="O17" s="145" t="s">
        <v>96</v>
      </c>
      <c r="P17" s="147">
        <f>MROUND(($C$6*$C$8)/$C$10,1)</f>
        <v>743</v>
      </c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69" t="s">
        <v>35</v>
      </c>
      <c r="D37" s="28">
        <f>SUM(D15:D35)</f>
        <v>743</v>
      </c>
      <c r="E37" s="169" t="s">
        <v>35</v>
      </c>
      <c r="F37" s="28">
        <f>SUM(F15:F35)</f>
        <v>743</v>
      </c>
      <c r="G37" s="169" t="s">
        <v>35</v>
      </c>
      <c r="H37" s="28">
        <f>SUM(H15:H35)</f>
        <v>0</v>
      </c>
      <c r="I37" s="169" t="s">
        <v>35</v>
      </c>
      <c r="J37" s="28">
        <f>SUM(J15:J35)</f>
        <v>743</v>
      </c>
      <c r="K37" s="169" t="s">
        <v>35</v>
      </c>
      <c r="L37" s="28">
        <f>SUM(L15:L35)</f>
        <v>743</v>
      </c>
      <c r="M37" s="169" t="s">
        <v>35</v>
      </c>
      <c r="N37" s="28">
        <f>SUM(N15:N35)</f>
        <v>743</v>
      </c>
      <c r="O37" s="169" t="s">
        <v>35</v>
      </c>
      <c r="P37" s="28">
        <f>SUM(P15:P35)</f>
        <v>743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69" t="s">
        <v>34</v>
      </c>
      <c r="D39" s="30">
        <f>D37/$C$6</f>
        <v>3.3318385650224214E-2</v>
      </c>
      <c r="E39" s="169" t="s">
        <v>34</v>
      </c>
      <c r="F39" s="30">
        <f>F37/$C$6</f>
        <v>3.3318385650224214E-2</v>
      </c>
      <c r="G39" s="169" t="s">
        <v>34</v>
      </c>
      <c r="H39" s="30">
        <f>H37/$C$6</f>
        <v>0</v>
      </c>
      <c r="I39" s="169" t="s">
        <v>34</v>
      </c>
      <c r="J39" s="30">
        <f>J37/$C$6</f>
        <v>3.3318385650224214E-2</v>
      </c>
      <c r="K39" s="169" t="s">
        <v>34</v>
      </c>
      <c r="L39" s="30">
        <f>L37/$C$6</f>
        <v>3.3318385650224214E-2</v>
      </c>
      <c r="M39" s="169" t="s">
        <v>34</v>
      </c>
      <c r="N39" s="30">
        <f>N37/$C$6</f>
        <v>3.3318385650224214E-2</v>
      </c>
      <c r="O39" s="169" t="s">
        <v>34</v>
      </c>
      <c r="P39" s="30">
        <f>P37/$C$6</f>
        <v>3.3318385650224214E-2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67"/>
      <c r="E41" s="168"/>
      <c r="F41" s="166" t="s">
        <v>24</v>
      </c>
      <c r="G41" s="69">
        <f>D37+F37+H37+J37+L37+N37+P37</f>
        <v>4458</v>
      </c>
      <c r="H41" s="22" t="s">
        <v>23</v>
      </c>
      <c r="J41" s="167"/>
      <c r="K41" s="168"/>
      <c r="L41" s="166" t="s">
        <v>25</v>
      </c>
      <c r="M41" s="32">
        <f>(G41/C6)*100</f>
        <v>19.991031390134527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297" t="s">
        <v>17</v>
      </c>
      <c r="E43" s="298"/>
      <c r="F43" s="298"/>
      <c r="G43" s="298"/>
      <c r="H43" s="298"/>
      <c r="I43" s="298"/>
      <c r="J43" s="298"/>
      <c r="K43" s="298"/>
      <c r="L43" s="298"/>
      <c r="M43" s="298"/>
      <c r="N43" s="299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97</v>
      </c>
      <c r="E45" s="14">
        <v>14000</v>
      </c>
      <c r="G45" s="2"/>
      <c r="H45" s="14"/>
      <c r="J45" s="2"/>
      <c r="K45" s="14"/>
      <c r="M45" s="2"/>
      <c r="N45" s="14"/>
    </row>
    <row r="46" spans="1:16" x14ac:dyDescent="0.15">
      <c r="D46" s="2" t="s">
        <v>98</v>
      </c>
      <c r="E46" s="80">
        <v>8300</v>
      </c>
      <c r="G46" s="2"/>
      <c r="H46" s="14"/>
      <c r="J46" s="2"/>
      <c r="K46" s="14"/>
      <c r="M46" s="2"/>
      <c r="N46" s="14"/>
    </row>
    <row r="47" spans="1:16" x14ac:dyDescent="0.15">
      <c r="D47" s="2"/>
      <c r="E47" s="14"/>
      <c r="G47" s="2"/>
      <c r="H47" s="14"/>
      <c r="J47" s="2"/>
      <c r="K47" s="14"/>
      <c r="M47" s="2"/>
      <c r="N47" s="14"/>
    </row>
    <row r="48" spans="1:16" ht="14" thickBot="1" x14ac:dyDescent="0.2">
      <c r="D48" s="16"/>
      <c r="E48" s="17"/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151</v>
      </c>
      <c r="D50" s="268"/>
      <c r="E50" s="268"/>
      <c r="F50" s="268"/>
      <c r="G50" s="269"/>
      <c r="J50" s="265" t="s">
        <v>108</v>
      </c>
      <c r="K50" s="266"/>
      <c r="L50" s="267" t="s">
        <v>144</v>
      </c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 t="str">
        <v>Sardine</v>
      </c>
      <c r="D57" s="107">
        <v>743</v>
      </c>
      <c r="E57" s="87" t="str">
        <v>Mackerel</v>
      </c>
      <c r="F57" s="88">
        <v>743</v>
      </c>
      <c r="G57" s="91">
        <v>0</v>
      </c>
      <c r="H57" s="91">
        <v>0</v>
      </c>
      <c r="I57" s="87" t="str">
        <v>Saury</v>
      </c>
      <c r="J57" s="88">
        <v>743</v>
      </c>
      <c r="K57" s="91" t="str">
        <v>Sardine</v>
      </c>
      <c r="L57" s="91">
        <v>743</v>
      </c>
      <c r="M57" s="87" t="str">
        <v>Mackerel</v>
      </c>
      <c r="N57" s="88">
        <v>743</v>
      </c>
      <c r="O57" s="91" t="str">
        <v>Squid</v>
      </c>
      <c r="P57" s="88">
        <v>743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743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743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ref="C94" si="14">IF(A94=0,"",A94)</f>
        <v>Razorclam</v>
      </c>
      <c r="D94" s="101">
        <f t="shared" si="12"/>
        <v>0</v>
      </c>
      <c r="E94" s="98" t="str">
        <f t="shared" ref="E94" si="15">IF(C94=0,"",C94)</f>
        <v>Razorclam</v>
      </c>
      <c r="F94" s="101">
        <f t="shared" si="0"/>
        <v>0</v>
      </c>
      <c r="G94" s="98" t="str">
        <f t="shared" ref="G94" si="16">IF(E94=0,"",E94)</f>
        <v>Razorclam</v>
      </c>
      <c r="H94" s="101">
        <f t="shared" si="2"/>
        <v>0</v>
      </c>
      <c r="I94" s="98" t="str">
        <f t="shared" ref="I94" si="17">IF(G94=0,"",G94)</f>
        <v>Razorclam</v>
      </c>
      <c r="J94" s="105">
        <f t="shared" si="4"/>
        <v>0</v>
      </c>
      <c r="K94" s="96" t="str">
        <f t="shared" ref="K94" si="18">IF(I94=0,"",I94)</f>
        <v>Razorclam</v>
      </c>
      <c r="L94" s="101">
        <f t="shared" si="6"/>
        <v>0</v>
      </c>
      <c r="M94" s="98" t="str">
        <f t="shared" ref="M94" si="19">IF(K94=0,"",K94)</f>
        <v>Razorclam</v>
      </c>
      <c r="N94" s="105">
        <f t="shared" si="8"/>
        <v>0</v>
      </c>
      <c r="O94" s="96" t="str">
        <f t="shared" ref="O94" si="20">IF(M94=0,"",M94)</f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743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743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743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0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743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M53:N53"/>
    <mergeCell ref="O53:P53"/>
    <mergeCell ref="B77:P77"/>
    <mergeCell ref="C78:D78"/>
    <mergeCell ref="E78:F78"/>
    <mergeCell ref="G78:H78"/>
    <mergeCell ref="I78:J78"/>
    <mergeCell ref="K78:L78"/>
    <mergeCell ref="M78:N78"/>
    <mergeCell ref="O78:P78"/>
    <mergeCell ref="C53:D53"/>
    <mergeCell ref="E53:F53"/>
    <mergeCell ref="G53:H53"/>
    <mergeCell ref="I53:J53"/>
    <mergeCell ref="K53:L53"/>
    <mergeCell ref="B52:P52"/>
    <mergeCell ref="C6:D6"/>
    <mergeCell ref="M6:N6"/>
    <mergeCell ref="O6:P6"/>
    <mergeCell ref="C8:D8"/>
    <mergeCell ref="M8:N8"/>
    <mergeCell ref="O8:P8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A1:P1"/>
    <mergeCell ref="C2:D2"/>
    <mergeCell ref="M2:N2"/>
    <mergeCell ref="O2:P2"/>
    <mergeCell ref="C4:D4"/>
    <mergeCell ref="M4:N4"/>
    <mergeCell ref="O4:P4"/>
    <mergeCell ref="M12:N12"/>
    <mergeCell ref="C12:D12"/>
    <mergeCell ref="E12:F12"/>
    <mergeCell ref="G12:H12"/>
    <mergeCell ref="I12:J12"/>
    <mergeCell ref="K12:L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908E-6AD8-3C4E-937C-F922A28BCE8D}">
  <sheetPr>
    <tabColor theme="8"/>
  </sheetPr>
  <dimension ref="A1:P113"/>
  <sheetViews>
    <sheetView view="pageLayout" zoomScale="119" zoomScaleNormal="70" zoomScaleSheetLayoutView="85" zoomScalePageLayoutView="119" workbookViewId="0">
      <selection activeCell="H17" sqref="H17"/>
    </sheetView>
  </sheetViews>
  <sheetFormatPr baseColWidth="10" defaultRowHeight="16" x14ac:dyDescent="0.2"/>
  <cols>
    <col min="1" max="1" width="14.1640625" customWidth="1"/>
    <col min="2" max="2" width="0.83203125" customWidth="1"/>
    <col min="3" max="3" width="11.1640625" customWidth="1"/>
    <col min="4" max="4" width="6.83203125" customWidth="1"/>
    <col min="5" max="5" width="11.1640625" customWidth="1"/>
    <col min="6" max="6" width="6.83203125" customWidth="1"/>
    <col min="7" max="7" width="11.1640625" customWidth="1"/>
    <col min="8" max="8" width="6.83203125" customWidth="1"/>
    <col min="9" max="9" width="11.1640625" customWidth="1"/>
    <col min="10" max="10" width="6.83203125" customWidth="1"/>
    <col min="11" max="11" width="11.1640625" customWidth="1"/>
    <col min="12" max="12" width="6.83203125" customWidth="1"/>
    <col min="13" max="13" width="11.1640625" customWidth="1"/>
    <col min="14" max="14" width="6.83203125" customWidth="1"/>
    <col min="15" max="15" width="11.1640625" customWidth="1"/>
    <col min="16" max="16" width="6.83203125" customWidth="1"/>
    <col min="17" max="17" width="2.1640625" bestFit="1" customWidth="1"/>
    <col min="18" max="249" width="8.83203125" customWidth="1"/>
  </cols>
  <sheetData>
    <row r="1" spans="1:16" ht="29" customHeight="1" thickBot="1" x14ac:dyDescent="0.25">
      <c r="A1" s="286" t="s">
        <v>196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7" thickBot="1" x14ac:dyDescent="0.25">
      <c r="A2" s="27" t="s">
        <v>0</v>
      </c>
      <c r="B2" s="26"/>
      <c r="C2" s="287"/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5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5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5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5">
      <c r="A6" s="27" t="s">
        <v>2</v>
      </c>
      <c r="B6" s="26"/>
      <c r="C6" s="289">
        <f>SUM(E45:E47)+SUM(H45:H47)+SUM(K45:K47)+SUM(N45:N47)</f>
        <v>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5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7" thickBot="1" x14ac:dyDescent="0.25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5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7" thickBot="1" x14ac:dyDescent="0.25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0" customFormat="1" ht="16" customHeight="1" x14ac:dyDescent="0.2">
      <c r="C12" s="303" t="s">
        <v>3</v>
      </c>
      <c r="D12" s="304"/>
      <c r="E12" s="303" t="s">
        <v>4</v>
      </c>
      <c r="F12" s="305"/>
      <c r="G12" s="303" t="s">
        <v>5</v>
      </c>
      <c r="H12" s="305"/>
      <c r="I12" s="303" t="s">
        <v>6</v>
      </c>
      <c r="J12" s="305"/>
      <c r="K12" s="303" t="s">
        <v>7</v>
      </c>
      <c r="L12" s="305"/>
      <c r="M12" s="303" t="s">
        <v>8</v>
      </c>
      <c r="N12" s="305"/>
      <c r="O12" s="303" t="s">
        <v>9</v>
      </c>
      <c r="P12" s="305"/>
    </row>
    <row r="13" spans="1:16" s="20" customFormat="1" ht="14" thickBot="1" x14ac:dyDescent="0.25">
      <c r="C13" s="178" t="s">
        <v>14</v>
      </c>
      <c r="D13" s="179" t="s">
        <v>30</v>
      </c>
      <c r="E13" s="178" t="s">
        <v>14</v>
      </c>
      <c r="F13" s="179" t="s">
        <v>30</v>
      </c>
      <c r="G13" s="178" t="s">
        <v>14</v>
      </c>
      <c r="H13" s="179" t="s">
        <v>30</v>
      </c>
      <c r="I13" s="178" t="s">
        <v>14</v>
      </c>
      <c r="J13" s="179" t="s">
        <v>30</v>
      </c>
      <c r="K13" s="178" t="s">
        <v>14</v>
      </c>
      <c r="L13" s="179" t="s">
        <v>30</v>
      </c>
      <c r="M13" s="178" t="s">
        <v>14</v>
      </c>
      <c r="N13" s="179" t="s">
        <v>30</v>
      </c>
      <c r="O13" s="178" t="s">
        <v>14</v>
      </c>
      <c r="P13" s="179" t="s">
        <v>30</v>
      </c>
    </row>
    <row r="14" spans="1:16" ht="6" customHeight="1" x14ac:dyDescent="0.2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2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2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2">
      <c r="A17" s="6" t="s">
        <v>19</v>
      </c>
      <c r="B17" s="6"/>
      <c r="C17" s="161" t="s">
        <v>27</v>
      </c>
      <c r="D17" s="162">
        <v>100</v>
      </c>
      <c r="E17" s="161"/>
      <c r="F17" s="162"/>
      <c r="G17" s="161" t="s">
        <v>119</v>
      </c>
      <c r="H17" s="162">
        <v>100</v>
      </c>
      <c r="I17" s="164"/>
      <c r="J17" s="162"/>
      <c r="K17" s="161" t="s">
        <v>96</v>
      </c>
      <c r="L17" s="162">
        <v>100</v>
      </c>
      <c r="M17" s="161"/>
      <c r="N17" s="162"/>
      <c r="O17" s="164"/>
      <c r="P17" s="165"/>
    </row>
    <row r="18" spans="1:16" x14ac:dyDescent="0.2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2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2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2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2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2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2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2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2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2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2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2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2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2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2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2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2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7" thickBot="1" x14ac:dyDescent="0.25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5">
      <c r="A36" s="3"/>
      <c r="B36" s="3"/>
      <c r="C36" s="5"/>
      <c r="D36" s="5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7" thickBot="1" x14ac:dyDescent="0.25">
      <c r="A37" s="3"/>
      <c r="B37" s="3"/>
      <c r="C37" s="183" t="s">
        <v>35</v>
      </c>
      <c r="D37" s="28">
        <f>SUM(D15:D35)</f>
        <v>100</v>
      </c>
      <c r="E37" s="183" t="s">
        <v>35</v>
      </c>
      <c r="F37" s="28">
        <f>SUM(F15:F35)</f>
        <v>0</v>
      </c>
      <c r="G37" s="183" t="s">
        <v>35</v>
      </c>
      <c r="H37" s="28">
        <f>SUM(H15:H35)</f>
        <v>100</v>
      </c>
      <c r="I37" s="183" t="s">
        <v>35</v>
      </c>
      <c r="J37" s="28">
        <f>SUM(J15:J35)</f>
        <v>0</v>
      </c>
      <c r="K37" s="183" t="s">
        <v>35</v>
      </c>
      <c r="L37" s="28">
        <f>SUM(L15:L35)</f>
        <v>100</v>
      </c>
      <c r="M37" s="183" t="s">
        <v>35</v>
      </c>
      <c r="N37" s="28">
        <f>SUM(N15:N35)</f>
        <v>0</v>
      </c>
      <c r="O37" s="183" t="s">
        <v>35</v>
      </c>
      <c r="P37" s="28">
        <f>SUM(P15:P35)</f>
        <v>0</v>
      </c>
    </row>
    <row r="38" spans="1:16" ht="6" customHeight="1" thickBo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7" thickBot="1" x14ac:dyDescent="0.25">
      <c r="A39" s="3"/>
      <c r="B39" s="3"/>
      <c r="C39" s="183" t="s">
        <v>34</v>
      </c>
      <c r="D39" s="30" t="e">
        <f>D37/$C$6</f>
        <v>#DIV/0!</v>
      </c>
      <c r="E39" s="183" t="s">
        <v>34</v>
      </c>
      <c r="F39" s="30" t="e">
        <f>F37/$C$6</f>
        <v>#DIV/0!</v>
      </c>
      <c r="G39" s="183" t="s">
        <v>34</v>
      </c>
      <c r="H39" s="30" t="e">
        <f>H37/$C$6</f>
        <v>#DIV/0!</v>
      </c>
      <c r="I39" s="183" t="s">
        <v>34</v>
      </c>
      <c r="J39" s="30" t="e">
        <f>J37/$C$6</f>
        <v>#DIV/0!</v>
      </c>
      <c r="K39" s="183" t="s">
        <v>34</v>
      </c>
      <c r="L39" s="30" t="e">
        <f>L37/$C$6</f>
        <v>#DIV/0!</v>
      </c>
      <c r="M39" s="183" t="s">
        <v>34</v>
      </c>
      <c r="N39" s="30" t="e">
        <f>N37/$C$6</f>
        <v>#DIV/0!</v>
      </c>
      <c r="O39" s="183" t="s">
        <v>34</v>
      </c>
      <c r="P39" s="30" t="e">
        <f>P37/$C$6</f>
        <v>#DIV/0!</v>
      </c>
    </row>
    <row r="40" spans="1:16" ht="6" customHeight="1" thickBo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7" thickBot="1" x14ac:dyDescent="0.25">
      <c r="A41" s="1"/>
      <c r="B41" s="1"/>
      <c r="C41" s="1"/>
      <c r="D41" s="180"/>
      <c r="E41" s="181"/>
      <c r="F41" s="182" t="s">
        <v>24</v>
      </c>
      <c r="G41" s="31">
        <f>D37+F37+H37+J37+L37+N37+P37</f>
        <v>300</v>
      </c>
      <c r="H41" s="22" t="s">
        <v>23</v>
      </c>
      <c r="I41" s="1"/>
      <c r="J41" s="180"/>
      <c r="K41" s="181"/>
      <c r="L41" s="182" t="s">
        <v>25</v>
      </c>
      <c r="M41" s="32" t="e">
        <f>(G41/C6)*100</f>
        <v>#DIV/0!</v>
      </c>
      <c r="N41" s="22" t="s">
        <v>26</v>
      </c>
      <c r="O41" s="1"/>
      <c r="P41" s="1"/>
    </row>
    <row r="42" spans="1:16" ht="17" thickBot="1" x14ac:dyDescent="0.25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7" customHeight="1" thickBot="1" x14ac:dyDescent="0.25">
      <c r="A43" s="1"/>
      <c r="B43" s="1"/>
      <c r="C43" s="1"/>
      <c r="D43" s="300" t="s">
        <v>17</v>
      </c>
      <c r="E43" s="301"/>
      <c r="F43" s="301"/>
      <c r="G43" s="301"/>
      <c r="H43" s="301"/>
      <c r="I43" s="301"/>
      <c r="J43" s="301"/>
      <c r="K43" s="301"/>
      <c r="L43" s="301"/>
      <c r="M43" s="301"/>
      <c r="N43" s="302"/>
      <c r="O43" s="1"/>
      <c r="P43" s="1"/>
    </row>
    <row r="44" spans="1:16" x14ac:dyDescent="0.2">
      <c r="A44" s="1"/>
      <c r="B44" s="1"/>
      <c r="C44" s="1"/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  <c r="O44" s="1"/>
      <c r="P44" s="1"/>
    </row>
    <row r="45" spans="1:16" x14ac:dyDescent="0.2">
      <c r="A45" s="1"/>
      <c r="B45" s="1"/>
      <c r="C45" s="1"/>
      <c r="D45" s="2"/>
      <c r="E45" s="14"/>
      <c r="F45" s="1"/>
      <c r="G45" s="2"/>
      <c r="H45" s="14"/>
      <c r="I45" s="1"/>
      <c r="J45" s="2"/>
      <c r="K45" s="14"/>
      <c r="L45" s="1"/>
      <c r="M45" s="2"/>
      <c r="N45" s="14"/>
      <c r="O45" s="1"/>
      <c r="P45" s="1"/>
    </row>
    <row r="46" spans="1:16" x14ac:dyDescent="0.2">
      <c r="A46" s="1"/>
      <c r="B46" s="1"/>
      <c r="C46" s="1"/>
      <c r="D46" s="2"/>
      <c r="E46" s="14"/>
      <c r="F46" s="1"/>
      <c r="G46" s="2"/>
      <c r="H46" s="14"/>
      <c r="I46" s="1"/>
      <c r="J46" s="2"/>
      <c r="K46" s="14"/>
      <c r="L46" s="1"/>
      <c r="M46" s="2"/>
      <c r="N46" s="14"/>
      <c r="O46" s="1"/>
      <c r="P46" s="1"/>
    </row>
    <row r="47" spans="1:16" ht="17" thickBot="1" x14ac:dyDescent="0.25">
      <c r="A47" s="1"/>
      <c r="B47" s="1"/>
      <c r="C47" s="1"/>
      <c r="D47" s="16"/>
      <c r="E47" s="17"/>
      <c r="F47" s="1"/>
      <c r="G47" s="16"/>
      <c r="H47" s="17"/>
      <c r="I47" s="1"/>
      <c r="J47" s="16"/>
      <c r="K47" s="17"/>
      <c r="L47" s="1"/>
      <c r="M47" s="16"/>
      <c r="N47" s="17"/>
      <c r="O47" s="1"/>
      <c r="P47" s="1"/>
    </row>
    <row r="49" spans="1:16" ht="17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7" thickBot="1" x14ac:dyDescent="0.25">
      <c r="A50" s="265" t="s">
        <v>142</v>
      </c>
      <c r="B50" s="266"/>
      <c r="C50" s="267" t="s">
        <v>150</v>
      </c>
      <c r="D50" s="268"/>
      <c r="E50" s="268"/>
      <c r="F50" s="268"/>
      <c r="G50" s="269"/>
      <c r="H50" s="1"/>
      <c r="I50" s="1"/>
      <c r="J50" s="265" t="s">
        <v>108</v>
      </c>
      <c r="K50" s="266"/>
      <c r="L50" s="267" t="s">
        <v>109</v>
      </c>
      <c r="M50" s="268"/>
      <c r="N50" s="268"/>
      <c r="O50" s="268"/>
      <c r="P50" s="269"/>
    </row>
    <row r="51" spans="1:16" hidden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t="13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2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2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2">
      <c r="A57" s="52"/>
      <c r="B57" s="51"/>
      <c r="C57" s="107" t="str">
        <v>Sprat</v>
      </c>
      <c r="D57" s="107">
        <v>100</v>
      </c>
      <c r="E57" s="87">
        <v>0</v>
      </c>
      <c r="F57" s="88">
        <v>0</v>
      </c>
      <c r="G57" s="91" t="str">
        <v>Mussel</v>
      </c>
      <c r="H57" s="91">
        <v>100</v>
      </c>
      <c r="I57" s="87">
        <v>0</v>
      </c>
      <c r="J57" s="88">
        <v>0</v>
      </c>
      <c r="K57" s="91" t="str">
        <v>Squid</v>
      </c>
      <c r="L57" s="91">
        <v>100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2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2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2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2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2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2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2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2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2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2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2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2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2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2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2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2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2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5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idden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3" hidden="1" x14ac:dyDescent="0.2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si="11"/>
        <v>Razorclam</v>
      </c>
      <c r="D94" s="101">
        <f t="shared" si="12"/>
        <v>0</v>
      </c>
      <c r="E94" s="98" t="str">
        <f t="shared" si="13"/>
        <v>Razorclam</v>
      </c>
      <c r="F94" s="101">
        <f t="shared" si="0"/>
        <v>0</v>
      </c>
      <c r="G94" s="98" t="str">
        <f t="shared" si="1"/>
        <v>Razorclam</v>
      </c>
      <c r="H94" s="101">
        <f t="shared" si="2"/>
        <v>0</v>
      </c>
      <c r="I94" s="98" t="str">
        <f t="shared" si="3"/>
        <v>Razorclam</v>
      </c>
      <c r="J94" s="105">
        <f t="shared" si="4"/>
        <v>0</v>
      </c>
      <c r="K94" s="96" t="str">
        <f t="shared" si="5"/>
        <v>Razorclam</v>
      </c>
      <c r="L94" s="101">
        <f t="shared" si="6"/>
        <v>0</v>
      </c>
      <c r="M94" s="98" t="str">
        <f t="shared" si="7"/>
        <v>Razorclam</v>
      </c>
      <c r="N94" s="105">
        <f t="shared" si="8"/>
        <v>0</v>
      </c>
      <c r="O94" s="96" t="str">
        <f t="shared" si="9"/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100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0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100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100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idden="1" x14ac:dyDescent="0.2"/>
  </sheetData>
  <mergeCells count="44"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  <mergeCell ref="O8:P8"/>
    <mergeCell ref="B52:P52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D43:N43"/>
    <mergeCell ref="A50:B50"/>
    <mergeCell ref="C50:G50"/>
    <mergeCell ref="J50:K50"/>
    <mergeCell ref="L50:P50"/>
    <mergeCell ref="O53:P53"/>
    <mergeCell ref="B77:P77"/>
    <mergeCell ref="C78:D78"/>
    <mergeCell ref="E78:F78"/>
    <mergeCell ref="G78:H78"/>
    <mergeCell ref="I78:J78"/>
    <mergeCell ref="K78:L78"/>
    <mergeCell ref="M78:N78"/>
    <mergeCell ref="O78:P78"/>
    <mergeCell ref="C53:D53"/>
    <mergeCell ref="E53:F53"/>
    <mergeCell ref="G53:H53"/>
    <mergeCell ref="I53:J53"/>
    <mergeCell ref="K53:L53"/>
    <mergeCell ref="M53:N53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A6E1-671F-C940-928A-6337590DE6BD}">
  <sheetPr>
    <tabColor theme="9"/>
  </sheetPr>
  <dimension ref="A1:P113"/>
  <sheetViews>
    <sheetView view="pageLayout" zoomScaleNormal="70" zoomScaleSheetLayoutView="85" workbookViewId="0">
      <selection activeCell="M31" sqref="M31"/>
    </sheetView>
  </sheetViews>
  <sheetFormatPr baseColWidth="10" defaultRowHeight="16" x14ac:dyDescent="0.2"/>
  <cols>
    <col min="1" max="1" width="14.1640625" customWidth="1"/>
    <col min="2" max="2" width="0.83203125" customWidth="1"/>
    <col min="3" max="3" width="11.1640625" customWidth="1"/>
    <col min="4" max="4" width="6.83203125" customWidth="1"/>
    <col min="5" max="5" width="11.1640625" customWidth="1"/>
    <col min="6" max="6" width="6.83203125" customWidth="1"/>
    <col min="7" max="7" width="11.1640625" customWidth="1"/>
    <col min="8" max="8" width="6.83203125" customWidth="1"/>
    <col min="9" max="9" width="11.1640625" customWidth="1"/>
    <col min="10" max="10" width="6.83203125" customWidth="1"/>
    <col min="11" max="11" width="11.1640625" customWidth="1"/>
    <col min="12" max="12" width="6.83203125" customWidth="1"/>
    <col min="13" max="13" width="11.1640625" customWidth="1"/>
    <col min="14" max="14" width="6.83203125" customWidth="1"/>
    <col min="15" max="15" width="11.1640625" customWidth="1"/>
    <col min="16" max="16" width="6.83203125" customWidth="1"/>
    <col min="17" max="17" width="2.1640625" bestFit="1" customWidth="1"/>
    <col min="18" max="249" width="8.83203125" customWidth="1"/>
  </cols>
  <sheetData>
    <row r="1" spans="1:16" ht="29" customHeight="1" thickBot="1" x14ac:dyDescent="0.25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7" thickBot="1" x14ac:dyDescent="0.25">
      <c r="A2" s="27" t="s">
        <v>0</v>
      </c>
      <c r="B2" s="26"/>
      <c r="C2" s="287" t="s">
        <v>84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5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5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5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5">
      <c r="A6" s="27" t="s">
        <v>2</v>
      </c>
      <c r="B6" s="26"/>
      <c r="C6" s="289">
        <f>SUM(E45:E47)+SUM(H45:H47)+SUM(K45:K47)+SUM(N45:N47)</f>
        <v>6000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5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7" thickBot="1" x14ac:dyDescent="0.25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5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7" thickBot="1" x14ac:dyDescent="0.25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0" customFormat="1" ht="16" customHeight="1" x14ac:dyDescent="0.2">
      <c r="C12" s="309" t="s">
        <v>3</v>
      </c>
      <c r="D12" s="310"/>
      <c r="E12" s="309" t="s">
        <v>4</v>
      </c>
      <c r="F12" s="311"/>
      <c r="G12" s="309" t="s">
        <v>5</v>
      </c>
      <c r="H12" s="311"/>
      <c r="I12" s="309" t="s">
        <v>6</v>
      </c>
      <c r="J12" s="311"/>
      <c r="K12" s="309" t="s">
        <v>7</v>
      </c>
      <c r="L12" s="311"/>
      <c r="M12" s="309" t="s">
        <v>8</v>
      </c>
      <c r="N12" s="311"/>
      <c r="O12" s="309" t="s">
        <v>9</v>
      </c>
      <c r="P12" s="311"/>
    </row>
    <row r="13" spans="1:16" s="20" customFormat="1" ht="14" thickBot="1" x14ac:dyDescent="0.25">
      <c r="C13" s="116" t="s">
        <v>14</v>
      </c>
      <c r="D13" s="117" t="s">
        <v>30</v>
      </c>
      <c r="E13" s="116" t="s">
        <v>14</v>
      </c>
      <c r="F13" s="117" t="s">
        <v>30</v>
      </c>
      <c r="G13" s="116" t="s">
        <v>14</v>
      </c>
      <c r="H13" s="117" t="s">
        <v>30</v>
      </c>
      <c r="I13" s="116" t="s">
        <v>14</v>
      </c>
      <c r="J13" s="117" t="s">
        <v>30</v>
      </c>
      <c r="K13" s="116" t="s">
        <v>14</v>
      </c>
      <c r="L13" s="117" t="s">
        <v>30</v>
      </c>
      <c r="M13" s="116" t="s">
        <v>14</v>
      </c>
      <c r="N13" s="117" t="s">
        <v>30</v>
      </c>
      <c r="O13" s="116" t="s">
        <v>14</v>
      </c>
      <c r="P13" s="117" t="s">
        <v>30</v>
      </c>
    </row>
    <row r="14" spans="1:16" ht="6" customHeight="1" x14ac:dyDescent="0.2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2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2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2">
      <c r="A17" s="6" t="s">
        <v>19</v>
      </c>
      <c r="B17" s="6"/>
      <c r="C17" s="175" t="s">
        <v>96</v>
      </c>
      <c r="D17" s="176">
        <f>MROUND(($C$6*$C$8)/$C$10,1)</f>
        <v>240</v>
      </c>
      <c r="E17" s="175"/>
      <c r="F17" s="176"/>
      <c r="G17" s="175" t="s">
        <v>165</v>
      </c>
      <c r="H17" s="176">
        <f>MROUND(($C$6*$C$8)/$C$10,1)</f>
        <v>240</v>
      </c>
      <c r="I17" s="175"/>
      <c r="J17" s="177"/>
      <c r="K17" s="175" t="s">
        <v>164</v>
      </c>
      <c r="L17" s="176">
        <f>MROUND(($C$6*$C$8)/$C$10,1)</f>
        <v>240</v>
      </c>
      <c r="M17" s="175"/>
      <c r="N17" s="176"/>
      <c r="O17" s="175"/>
      <c r="P17" s="177"/>
    </row>
    <row r="18" spans="1:16" x14ac:dyDescent="0.2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2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2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2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2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2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2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2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2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2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2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2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2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2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2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2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2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7" thickBot="1" x14ac:dyDescent="0.25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5">
      <c r="A36" s="3"/>
      <c r="B36" s="3"/>
      <c r="C36" s="5"/>
      <c r="D36" s="5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7" thickBot="1" x14ac:dyDescent="0.25">
      <c r="A37" s="3"/>
      <c r="B37" s="3"/>
      <c r="C37" s="118" t="s">
        <v>35</v>
      </c>
      <c r="D37" s="28">
        <f>SUM(D15:D35)</f>
        <v>240</v>
      </c>
      <c r="E37" s="118" t="s">
        <v>35</v>
      </c>
      <c r="F37" s="28">
        <f>SUM(F15:F35)</f>
        <v>0</v>
      </c>
      <c r="G37" s="118" t="s">
        <v>35</v>
      </c>
      <c r="H37" s="28">
        <f>SUM(H15:H35)</f>
        <v>240</v>
      </c>
      <c r="I37" s="118" t="s">
        <v>35</v>
      </c>
      <c r="J37" s="28">
        <f>SUM(J15:J35)</f>
        <v>0</v>
      </c>
      <c r="K37" s="118" t="s">
        <v>35</v>
      </c>
      <c r="L37" s="28">
        <f>SUM(L15:L35)</f>
        <v>240</v>
      </c>
      <c r="M37" s="118" t="s">
        <v>35</v>
      </c>
      <c r="N37" s="28">
        <f>SUM(N15:N35)</f>
        <v>0</v>
      </c>
      <c r="O37" s="118" t="s">
        <v>35</v>
      </c>
      <c r="P37" s="28">
        <f>SUM(P15:P35)</f>
        <v>0</v>
      </c>
    </row>
    <row r="38" spans="1:16" ht="6" customHeight="1" thickBo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7" thickBot="1" x14ac:dyDescent="0.25">
      <c r="A39" s="3"/>
      <c r="B39" s="3"/>
      <c r="C39" s="118" t="s">
        <v>34</v>
      </c>
      <c r="D39" s="30">
        <f>D37/$C$6</f>
        <v>0.04</v>
      </c>
      <c r="E39" s="118" t="s">
        <v>34</v>
      </c>
      <c r="F39" s="30">
        <f>F37/$C$6</f>
        <v>0</v>
      </c>
      <c r="G39" s="118" t="s">
        <v>34</v>
      </c>
      <c r="H39" s="30">
        <f>H37/$C$6</f>
        <v>0.04</v>
      </c>
      <c r="I39" s="118" t="s">
        <v>34</v>
      </c>
      <c r="J39" s="30">
        <f>J37/$C$6</f>
        <v>0</v>
      </c>
      <c r="K39" s="118" t="s">
        <v>34</v>
      </c>
      <c r="L39" s="30">
        <f>L37/$C$6</f>
        <v>0.04</v>
      </c>
      <c r="M39" s="118" t="s">
        <v>34</v>
      </c>
      <c r="N39" s="30">
        <f>N37/$C$6</f>
        <v>0</v>
      </c>
      <c r="O39" s="118" t="s">
        <v>34</v>
      </c>
      <c r="P39" s="30">
        <f>P37/$C$6</f>
        <v>0</v>
      </c>
    </row>
    <row r="40" spans="1:16" ht="6" customHeight="1" thickBo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7" thickBot="1" x14ac:dyDescent="0.25">
      <c r="A41" s="1"/>
      <c r="B41" s="1"/>
      <c r="C41" s="1"/>
      <c r="D41" s="172"/>
      <c r="E41" s="173"/>
      <c r="F41" s="174" t="s">
        <v>24</v>
      </c>
      <c r="G41" s="31">
        <f>D37+F37+H37+J37+L37+N37+P37</f>
        <v>720</v>
      </c>
      <c r="H41" s="22" t="s">
        <v>23</v>
      </c>
      <c r="I41" s="1"/>
      <c r="J41" s="172"/>
      <c r="K41" s="173"/>
      <c r="L41" s="174" t="s">
        <v>25</v>
      </c>
      <c r="M41" s="32">
        <f>(G41/C6)*100</f>
        <v>12</v>
      </c>
      <c r="N41" s="22" t="s">
        <v>26</v>
      </c>
      <c r="O41" s="1"/>
      <c r="P41" s="1"/>
    </row>
    <row r="42" spans="1:16" ht="17" thickBot="1" x14ac:dyDescent="0.25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7" customHeight="1" thickBot="1" x14ac:dyDescent="0.25">
      <c r="A43" s="1"/>
      <c r="B43" s="1"/>
      <c r="C43" s="1"/>
      <c r="D43" s="306" t="s">
        <v>17</v>
      </c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1"/>
      <c r="P43" s="1"/>
    </row>
    <row r="44" spans="1:16" x14ac:dyDescent="0.2">
      <c r="A44" s="1"/>
      <c r="B44" s="1"/>
      <c r="C44" s="1"/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  <c r="O44" s="1"/>
      <c r="P44" s="1"/>
    </row>
    <row r="45" spans="1:16" x14ac:dyDescent="0.2">
      <c r="A45" s="1"/>
      <c r="B45" s="1"/>
      <c r="C45" s="1"/>
      <c r="D45" s="2" t="s">
        <v>110</v>
      </c>
      <c r="E45" s="14">
        <v>3000</v>
      </c>
      <c r="F45" s="1"/>
      <c r="G45" s="2"/>
      <c r="H45" s="14"/>
      <c r="I45" s="1"/>
      <c r="J45" s="2"/>
      <c r="K45" s="14"/>
      <c r="L45" s="1"/>
      <c r="M45" s="2"/>
      <c r="N45" s="14"/>
      <c r="O45" s="1"/>
      <c r="P45" s="1"/>
    </row>
    <row r="46" spans="1:16" x14ac:dyDescent="0.2">
      <c r="A46" s="1"/>
      <c r="B46" s="1"/>
      <c r="C46" s="1"/>
      <c r="D46" s="2" t="s">
        <v>111</v>
      </c>
      <c r="E46" s="14">
        <v>3000</v>
      </c>
      <c r="F46" s="1"/>
      <c r="G46" s="2"/>
      <c r="H46" s="14"/>
      <c r="I46" s="1"/>
      <c r="J46" s="2"/>
      <c r="K46" s="14"/>
      <c r="L46" s="1"/>
      <c r="M46" s="2"/>
      <c r="N46" s="14"/>
      <c r="O46" s="1"/>
      <c r="P46" s="1"/>
    </row>
    <row r="47" spans="1:16" ht="17" thickBot="1" x14ac:dyDescent="0.25">
      <c r="A47" s="1"/>
      <c r="B47" s="1"/>
      <c r="C47" s="1"/>
      <c r="D47" s="16"/>
      <c r="E47" s="17"/>
      <c r="F47" s="1"/>
      <c r="G47" s="16"/>
      <c r="H47" s="17"/>
      <c r="I47" s="1"/>
      <c r="J47" s="16"/>
      <c r="K47" s="17"/>
      <c r="L47" s="1"/>
      <c r="M47" s="16"/>
      <c r="N47" s="17"/>
      <c r="O47" s="1"/>
      <c r="P47" s="1"/>
    </row>
    <row r="49" spans="1:16" ht="17" thickBot="1" x14ac:dyDescent="0.25">
      <c r="A49" s="1"/>
      <c r="B49" s="1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7" thickBot="1" x14ac:dyDescent="0.25">
      <c r="A50" s="265" t="s">
        <v>142</v>
      </c>
      <c r="B50" s="266"/>
      <c r="C50" s="267" t="s">
        <v>150</v>
      </c>
      <c r="D50" s="268"/>
      <c r="E50" s="268"/>
      <c r="F50" s="268"/>
      <c r="G50" s="269"/>
      <c r="H50" s="1"/>
      <c r="I50" s="1"/>
      <c r="J50" s="265" t="s">
        <v>108</v>
      </c>
      <c r="K50" s="266"/>
      <c r="L50" s="267" t="s">
        <v>145</v>
      </c>
      <c r="M50" s="268"/>
      <c r="N50" s="268"/>
      <c r="O50" s="268"/>
      <c r="P50" s="269"/>
    </row>
    <row r="51" spans="1:16" hidden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t="13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2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2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2">
      <c r="A57" s="52"/>
      <c r="B57" s="51"/>
      <c r="C57" s="107" t="str">
        <v>Squid</v>
      </c>
      <c r="D57" s="107">
        <v>240</v>
      </c>
      <c r="E57" s="87">
        <v>0</v>
      </c>
      <c r="F57" s="88">
        <v>0</v>
      </c>
      <c r="G57" s="91" t="str">
        <v>Sardine</v>
      </c>
      <c r="H57" s="91">
        <v>240</v>
      </c>
      <c r="I57" s="87">
        <v>0</v>
      </c>
      <c r="J57" s="88">
        <v>0</v>
      </c>
      <c r="K57" s="91" t="str">
        <v>Mackerel</v>
      </c>
      <c r="L57" s="91">
        <v>240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2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2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2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2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2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2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2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2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2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2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2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2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2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2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2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2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2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5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idden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3" hidden="1" x14ac:dyDescent="0.2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240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si="11"/>
        <v>Razorclam</v>
      </c>
      <c r="D94" s="101">
        <f t="shared" si="12"/>
        <v>0</v>
      </c>
      <c r="E94" s="98" t="str">
        <f t="shared" si="13"/>
        <v>Razorclam</v>
      </c>
      <c r="F94" s="101">
        <f t="shared" si="0"/>
        <v>0</v>
      </c>
      <c r="G94" s="98" t="str">
        <f t="shared" si="1"/>
        <v>Razorclam</v>
      </c>
      <c r="H94" s="101">
        <f t="shared" si="2"/>
        <v>0</v>
      </c>
      <c r="I94" s="98" t="str">
        <f t="shared" si="3"/>
        <v>Razorclam</v>
      </c>
      <c r="J94" s="105">
        <f t="shared" si="4"/>
        <v>0</v>
      </c>
      <c r="K94" s="96" t="str">
        <f t="shared" si="5"/>
        <v>Razorclam</v>
      </c>
      <c r="L94" s="101">
        <f t="shared" si="6"/>
        <v>0</v>
      </c>
      <c r="M94" s="98" t="str">
        <f t="shared" si="7"/>
        <v>Razorclam</v>
      </c>
      <c r="N94" s="105">
        <f t="shared" si="8"/>
        <v>0</v>
      </c>
      <c r="O94" s="96" t="str">
        <f t="shared" si="9"/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240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240</v>
      </c>
      <c r="E98" s="98" t="str">
        <f t="shared" si="13"/>
        <v>Squid</v>
      </c>
      <c r="F98" s="101">
        <f t="shared" si="0"/>
        <v>0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idden="1" x14ac:dyDescent="0.2"/>
  </sheetData>
  <mergeCells count="44"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  <mergeCell ref="O8:P8"/>
    <mergeCell ref="B52:P52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D43:N43"/>
    <mergeCell ref="A50:B50"/>
    <mergeCell ref="C50:G50"/>
    <mergeCell ref="J50:K50"/>
    <mergeCell ref="L50:P50"/>
    <mergeCell ref="O53:P53"/>
    <mergeCell ref="B77:P77"/>
    <mergeCell ref="C78:D78"/>
    <mergeCell ref="E78:F78"/>
    <mergeCell ref="G78:H78"/>
    <mergeCell ref="I78:J78"/>
    <mergeCell ref="K78:L78"/>
    <mergeCell ref="M78:N78"/>
    <mergeCell ref="O78:P78"/>
    <mergeCell ref="C53:D53"/>
    <mergeCell ref="E53:F53"/>
    <mergeCell ref="G53:H53"/>
    <mergeCell ref="I53:J53"/>
    <mergeCell ref="K53:L53"/>
    <mergeCell ref="M53:N53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064B-3E0C-0040-B81E-AC53EF130FF9}">
  <sheetPr codeName="Sheet5">
    <tabColor theme="9"/>
  </sheetPr>
  <dimension ref="A1:P113"/>
  <sheetViews>
    <sheetView view="pageLayout" zoomScaleNormal="70" zoomScaleSheetLayoutView="85" workbookViewId="0">
      <selection activeCell="M31" sqref="M31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84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SUM(E45:E47)+SUM(H45:H47)+SUM(K45:K47)+SUM(N45:N47)</f>
        <v>6000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09" t="s">
        <v>3</v>
      </c>
      <c r="D12" s="310"/>
      <c r="E12" s="309" t="s">
        <v>4</v>
      </c>
      <c r="F12" s="311"/>
      <c r="G12" s="309" t="s">
        <v>5</v>
      </c>
      <c r="H12" s="311"/>
      <c r="I12" s="309" t="s">
        <v>6</v>
      </c>
      <c r="J12" s="311"/>
      <c r="K12" s="309" t="s">
        <v>7</v>
      </c>
      <c r="L12" s="311"/>
      <c r="M12" s="309" t="s">
        <v>8</v>
      </c>
      <c r="N12" s="311"/>
      <c r="O12" s="309" t="s">
        <v>9</v>
      </c>
      <c r="P12" s="311"/>
    </row>
    <row r="13" spans="1:16" s="20" customFormat="1" ht="14" thickBot="1" x14ac:dyDescent="0.25">
      <c r="C13" s="116" t="s">
        <v>14</v>
      </c>
      <c r="D13" s="117" t="s">
        <v>30</v>
      </c>
      <c r="E13" s="116" t="s">
        <v>14</v>
      </c>
      <c r="F13" s="117" t="s">
        <v>30</v>
      </c>
      <c r="G13" s="116" t="s">
        <v>14</v>
      </c>
      <c r="H13" s="117" t="s">
        <v>30</v>
      </c>
      <c r="I13" s="116" t="s">
        <v>14</v>
      </c>
      <c r="J13" s="117" t="s">
        <v>30</v>
      </c>
      <c r="K13" s="116" t="s">
        <v>14</v>
      </c>
      <c r="L13" s="117" t="s">
        <v>30</v>
      </c>
      <c r="M13" s="116" t="s">
        <v>14</v>
      </c>
      <c r="N13" s="117" t="s">
        <v>30</v>
      </c>
      <c r="O13" s="116" t="s">
        <v>14</v>
      </c>
      <c r="P13" s="117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75" t="s">
        <v>96</v>
      </c>
      <c r="D17" s="176">
        <f>MROUND(($C$6*$C$8)/$C$10,1)</f>
        <v>240</v>
      </c>
      <c r="E17" s="175"/>
      <c r="F17" s="176"/>
      <c r="G17" s="175" t="s">
        <v>165</v>
      </c>
      <c r="H17" s="176">
        <f>MROUND(($C$6*$C$8)/$C$10,1)</f>
        <v>240</v>
      </c>
      <c r="I17" s="175"/>
      <c r="J17" s="177"/>
      <c r="K17" s="175" t="s">
        <v>164</v>
      </c>
      <c r="L17" s="176">
        <f>MROUND(($C$6*$C$8)/$C$10,1)</f>
        <v>240</v>
      </c>
      <c r="M17" s="175"/>
      <c r="N17" s="176"/>
      <c r="O17" s="175"/>
      <c r="P17" s="177"/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18" t="s">
        <v>35</v>
      </c>
      <c r="D37" s="28">
        <f>SUM(D15:D35)</f>
        <v>240</v>
      </c>
      <c r="E37" s="118" t="s">
        <v>35</v>
      </c>
      <c r="F37" s="28">
        <f>SUM(F15:F35)</f>
        <v>0</v>
      </c>
      <c r="G37" s="118" t="s">
        <v>35</v>
      </c>
      <c r="H37" s="28">
        <f>SUM(H15:H35)</f>
        <v>240</v>
      </c>
      <c r="I37" s="118" t="s">
        <v>35</v>
      </c>
      <c r="J37" s="28">
        <f>SUM(J15:J35)</f>
        <v>0</v>
      </c>
      <c r="K37" s="118" t="s">
        <v>35</v>
      </c>
      <c r="L37" s="28">
        <f>SUM(L15:L35)</f>
        <v>240</v>
      </c>
      <c r="M37" s="118" t="s">
        <v>35</v>
      </c>
      <c r="N37" s="28">
        <f>SUM(N15:N35)</f>
        <v>0</v>
      </c>
      <c r="O37" s="118" t="s">
        <v>35</v>
      </c>
      <c r="P37" s="28">
        <f>SUM(P15:P35)</f>
        <v>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18" t="s">
        <v>34</v>
      </c>
      <c r="D39" s="30">
        <f>D37/$C$6</f>
        <v>0.04</v>
      </c>
      <c r="E39" s="118" t="s">
        <v>34</v>
      </c>
      <c r="F39" s="30">
        <f>F37/$C$6</f>
        <v>0</v>
      </c>
      <c r="G39" s="118" t="s">
        <v>34</v>
      </c>
      <c r="H39" s="30">
        <f>H37/$C$6</f>
        <v>0.04</v>
      </c>
      <c r="I39" s="118" t="s">
        <v>34</v>
      </c>
      <c r="J39" s="30">
        <f>J37/$C$6</f>
        <v>0</v>
      </c>
      <c r="K39" s="118" t="s">
        <v>34</v>
      </c>
      <c r="L39" s="30">
        <f>L37/$C$6</f>
        <v>0.04</v>
      </c>
      <c r="M39" s="118" t="s">
        <v>34</v>
      </c>
      <c r="N39" s="30">
        <f>N37/$C$6</f>
        <v>0</v>
      </c>
      <c r="O39" s="118" t="s">
        <v>34</v>
      </c>
      <c r="P39" s="30">
        <f>P37/$C$6</f>
        <v>0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72"/>
      <c r="E41" s="173"/>
      <c r="F41" s="174" t="s">
        <v>24</v>
      </c>
      <c r="G41" s="31">
        <f>D37+F37+H37+J37+L37+N37+P37</f>
        <v>720</v>
      </c>
      <c r="H41" s="22" t="s">
        <v>23</v>
      </c>
      <c r="J41" s="172"/>
      <c r="K41" s="173"/>
      <c r="L41" s="174" t="s">
        <v>25</v>
      </c>
      <c r="M41" s="32">
        <f>(G41/C6)*100</f>
        <v>12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06" t="s">
        <v>17</v>
      </c>
      <c r="E43" s="307"/>
      <c r="F43" s="307"/>
      <c r="G43" s="307"/>
      <c r="H43" s="307"/>
      <c r="I43" s="307"/>
      <c r="J43" s="307"/>
      <c r="K43" s="307"/>
      <c r="L43" s="307"/>
      <c r="M43" s="307"/>
      <c r="N43" s="308"/>
    </row>
    <row r="44" spans="1:16" x14ac:dyDescent="0.15"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110</v>
      </c>
      <c r="E45" s="14">
        <v>3000</v>
      </c>
      <c r="G45" s="2"/>
      <c r="H45" s="14"/>
      <c r="J45" s="2"/>
      <c r="K45" s="14"/>
      <c r="M45" s="2"/>
      <c r="N45" s="14"/>
    </row>
    <row r="46" spans="1:16" x14ac:dyDescent="0.15">
      <c r="D46" s="2" t="s">
        <v>111</v>
      </c>
      <c r="E46" s="14">
        <v>3000</v>
      </c>
      <c r="G46" s="2"/>
      <c r="H46" s="14"/>
      <c r="J46" s="2"/>
      <c r="K46" s="14"/>
      <c r="M46" s="2"/>
      <c r="N46" s="14"/>
    </row>
    <row r="47" spans="1:16" ht="14" thickBot="1" x14ac:dyDescent="0.2">
      <c r="D47" s="16"/>
      <c r="E47" s="17"/>
      <c r="G47" s="16"/>
      <c r="H47" s="17"/>
      <c r="J47" s="16"/>
      <c r="K47" s="17"/>
      <c r="M47" s="16"/>
      <c r="N47" s="17"/>
    </row>
    <row r="49" spans="1:16" ht="14" thickBot="1" x14ac:dyDescent="0.2">
      <c r="C49" s="4"/>
    </row>
    <row r="50" spans="1:16" ht="14" thickBot="1" x14ac:dyDescent="0.2">
      <c r="A50" s="265" t="s">
        <v>142</v>
      </c>
      <c r="B50" s="266"/>
      <c r="C50" s="267" t="s">
        <v>150</v>
      </c>
      <c r="D50" s="268"/>
      <c r="E50" s="268"/>
      <c r="F50" s="268"/>
      <c r="G50" s="269"/>
      <c r="J50" s="265" t="s">
        <v>108</v>
      </c>
      <c r="K50" s="266"/>
      <c r="L50" s="267" t="s">
        <v>145</v>
      </c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 t="str">
        <v>Squid</v>
      </c>
      <c r="D57" s="107">
        <v>240</v>
      </c>
      <c r="E57" s="87">
        <v>0</v>
      </c>
      <c r="F57" s="88">
        <v>0</v>
      </c>
      <c r="G57" s="91" t="str">
        <v>Sardine</v>
      </c>
      <c r="H57" s="91">
        <v>240</v>
      </c>
      <c r="I57" s="87">
        <v>0</v>
      </c>
      <c r="J57" s="88">
        <v>0</v>
      </c>
      <c r="K57" s="91" t="str">
        <v>Mackerel</v>
      </c>
      <c r="L57" s="91">
        <v>240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240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ref="C94" si="14">IF(A94=0,"",A94)</f>
        <v>Razorclam</v>
      </c>
      <c r="D94" s="101">
        <f t="shared" si="12"/>
        <v>0</v>
      </c>
      <c r="E94" s="98" t="str">
        <f t="shared" ref="E94" si="15">IF(C94=0,"",C94)</f>
        <v>Razorclam</v>
      </c>
      <c r="F94" s="101">
        <f t="shared" si="0"/>
        <v>0</v>
      </c>
      <c r="G94" s="98" t="str">
        <f t="shared" ref="G94" si="16">IF(E94=0,"",E94)</f>
        <v>Razorclam</v>
      </c>
      <c r="H94" s="101">
        <f t="shared" si="2"/>
        <v>0</v>
      </c>
      <c r="I94" s="98" t="str">
        <f t="shared" ref="I94" si="17">IF(G94=0,"",G94)</f>
        <v>Razorclam</v>
      </c>
      <c r="J94" s="105">
        <f t="shared" si="4"/>
        <v>0</v>
      </c>
      <c r="K94" s="96" t="str">
        <f t="shared" ref="K94" si="18">IF(I94=0,"",I94)</f>
        <v>Razorclam</v>
      </c>
      <c r="L94" s="101">
        <f t="shared" si="6"/>
        <v>0</v>
      </c>
      <c r="M94" s="98" t="str">
        <f t="shared" ref="M94" si="19">IF(K94=0,"",K94)</f>
        <v>Razorclam</v>
      </c>
      <c r="N94" s="105">
        <f t="shared" si="8"/>
        <v>0</v>
      </c>
      <c r="O94" s="96" t="str">
        <f t="shared" ref="O94" si="20">IF(M94=0,"",M94)</f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240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240</v>
      </c>
      <c r="E98" s="98" t="str">
        <f t="shared" si="13"/>
        <v>Squid</v>
      </c>
      <c r="F98" s="101">
        <f t="shared" si="0"/>
        <v>0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A3DE-B16A-A944-8CCE-1DD1539363AC}">
  <sheetPr codeName="Sheet6">
    <tabColor theme="9"/>
  </sheetPr>
  <dimension ref="A1:P113"/>
  <sheetViews>
    <sheetView view="pageLayout" zoomScale="109" zoomScaleNormal="70" zoomScaleSheetLayoutView="85" zoomScalePageLayoutView="109" workbookViewId="0">
      <selection activeCell="S4" sqref="S4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125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139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SUM(E45:E47)+SUM(H45:H47)+SUM(K45:K47)+SUM(N45:N47)</f>
        <v>4800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03" t="s">
        <v>3</v>
      </c>
      <c r="D12" s="304"/>
      <c r="E12" s="303" t="s">
        <v>4</v>
      </c>
      <c r="F12" s="305"/>
      <c r="G12" s="303" t="s">
        <v>5</v>
      </c>
      <c r="H12" s="305"/>
      <c r="I12" s="303" t="s">
        <v>6</v>
      </c>
      <c r="J12" s="305"/>
      <c r="K12" s="303" t="s">
        <v>7</v>
      </c>
      <c r="L12" s="305"/>
      <c r="M12" s="303" t="s">
        <v>8</v>
      </c>
      <c r="N12" s="305"/>
      <c r="O12" s="303" t="s">
        <v>9</v>
      </c>
      <c r="P12" s="305"/>
    </row>
    <row r="13" spans="1:16" s="20" customFormat="1" ht="14" thickBot="1" x14ac:dyDescent="0.25">
      <c r="C13" s="178" t="s">
        <v>14</v>
      </c>
      <c r="D13" s="179" t="s">
        <v>30</v>
      </c>
      <c r="E13" s="178" t="s">
        <v>14</v>
      </c>
      <c r="F13" s="179" t="s">
        <v>30</v>
      </c>
      <c r="G13" s="178" t="s">
        <v>14</v>
      </c>
      <c r="H13" s="179" t="s">
        <v>30</v>
      </c>
      <c r="I13" s="178" t="s">
        <v>14</v>
      </c>
      <c r="J13" s="179" t="s">
        <v>30</v>
      </c>
      <c r="K13" s="178" t="s">
        <v>14</v>
      </c>
      <c r="L13" s="179" t="s">
        <v>30</v>
      </c>
      <c r="M13" s="178" t="s">
        <v>14</v>
      </c>
      <c r="N13" s="179" t="s">
        <v>30</v>
      </c>
      <c r="O13" s="178" t="s">
        <v>14</v>
      </c>
      <c r="P13" s="179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61"/>
      <c r="D17" s="162"/>
      <c r="E17" s="161" t="s">
        <v>96</v>
      </c>
      <c r="F17" s="162">
        <f>MROUND(($C$6*$C$8)/$C$10,1)</f>
        <v>192</v>
      </c>
      <c r="G17" s="161"/>
      <c r="H17" s="163"/>
      <c r="I17" s="164" t="s">
        <v>165</v>
      </c>
      <c r="J17" s="162">
        <f>MROUND(($C$6*$C$8)/$C$10,1)</f>
        <v>192</v>
      </c>
      <c r="K17" s="161"/>
      <c r="L17" s="163"/>
      <c r="M17" s="161" t="s">
        <v>164</v>
      </c>
      <c r="N17" s="162">
        <f>MROUND(($C$6*$C$8)/$C$10,1)</f>
        <v>192</v>
      </c>
      <c r="O17" s="164"/>
      <c r="P17" s="165"/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83" t="s">
        <v>35</v>
      </c>
      <c r="D37" s="28">
        <f>SUM(D15:D35)</f>
        <v>0</v>
      </c>
      <c r="E37" s="183" t="s">
        <v>35</v>
      </c>
      <c r="F37" s="28">
        <f>SUM(F15:F35)</f>
        <v>192</v>
      </c>
      <c r="G37" s="183" t="s">
        <v>35</v>
      </c>
      <c r="H37" s="28">
        <f>SUM(H15:H35)</f>
        <v>0</v>
      </c>
      <c r="I37" s="183" t="s">
        <v>35</v>
      </c>
      <c r="J37" s="28">
        <f>SUM(J15:J35)</f>
        <v>192</v>
      </c>
      <c r="K37" s="183" t="s">
        <v>35</v>
      </c>
      <c r="L37" s="28">
        <f>SUM(L15:L35)</f>
        <v>0</v>
      </c>
      <c r="M37" s="183" t="s">
        <v>35</v>
      </c>
      <c r="N37" s="28">
        <f>SUM(N15:N35)</f>
        <v>192</v>
      </c>
      <c r="O37" s="183" t="s">
        <v>35</v>
      </c>
      <c r="P37" s="28">
        <f>SUM(P15:P35)</f>
        <v>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83" t="s">
        <v>34</v>
      </c>
      <c r="D39" s="30">
        <f>D37/$C$6</f>
        <v>0</v>
      </c>
      <c r="E39" s="183" t="s">
        <v>34</v>
      </c>
      <c r="F39" s="30">
        <f>F37/$C$6</f>
        <v>0.04</v>
      </c>
      <c r="G39" s="183" t="s">
        <v>34</v>
      </c>
      <c r="H39" s="30">
        <f>H37/$C$6</f>
        <v>0</v>
      </c>
      <c r="I39" s="183" t="s">
        <v>34</v>
      </c>
      <c r="J39" s="30">
        <f>J37/$C$6</f>
        <v>0.04</v>
      </c>
      <c r="K39" s="183" t="s">
        <v>34</v>
      </c>
      <c r="L39" s="30">
        <f>L37/$C$6</f>
        <v>0</v>
      </c>
      <c r="M39" s="183" t="s">
        <v>34</v>
      </c>
      <c r="N39" s="30">
        <f>N37/$C$6</f>
        <v>0.04</v>
      </c>
      <c r="O39" s="183" t="s">
        <v>34</v>
      </c>
      <c r="P39" s="30">
        <f>P37/$C$6</f>
        <v>0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80"/>
      <c r="E41" s="181"/>
      <c r="F41" s="182" t="s">
        <v>24</v>
      </c>
      <c r="G41" s="31">
        <f>D37+F37+H37+J37+L37+N37+P37</f>
        <v>576</v>
      </c>
      <c r="H41" s="22" t="s">
        <v>23</v>
      </c>
      <c r="J41" s="180"/>
      <c r="K41" s="181"/>
      <c r="L41" s="182" t="s">
        <v>25</v>
      </c>
      <c r="M41" s="32">
        <f>(G41/C6)*100</f>
        <v>12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00" t="s">
        <v>17</v>
      </c>
      <c r="E43" s="301"/>
      <c r="F43" s="301"/>
      <c r="G43" s="301"/>
      <c r="H43" s="301"/>
      <c r="I43" s="301"/>
      <c r="J43" s="301"/>
      <c r="K43" s="301"/>
      <c r="L43" s="301"/>
      <c r="M43" s="301"/>
      <c r="N43" s="302"/>
    </row>
    <row r="44" spans="1:16" x14ac:dyDescent="0.15"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110</v>
      </c>
      <c r="E45" s="14">
        <v>2300</v>
      </c>
      <c r="G45" s="2"/>
      <c r="H45" s="14"/>
      <c r="J45" s="2"/>
      <c r="K45" s="14"/>
      <c r="M45" s="2"/>
      <c r="N45" s="14"/>
    </row>
    <row r="46" spans="1:16" x14ac:dyDescent="0.15">
      <c r="D46" s="2" t="s">
        <v>111</v>
      </c>
      <c r="E46" s="14">
        <v>2500</v>
      </c>
      <c r="G46" s="2"/>
      <c r="H46" s="14"/>
      <c r="J46" s="2"/>
      <c r="K46" s="14"/>
      <c r="M46" s="2"/>
      <c r="N46" s="14"/>
    </row>
    <row r="47" spans="1:16" ht="14" thickBot="1" x14ac:dyDescent="0.2">
      <c r="D47" s="16"/>
      <c r="E47" s="17"/>
      <c r="G47" s="16"/>
      <c r="H47" s="17"/>
      <c r="J47" s="16"/>
      <c r="K47" s="17"/>
      <c r="M47" s="16"/>
      <c r="N47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150</v>
      </c>
      <c r="D50" s="268"/>
      <c r="E50" s="268"/>
      <c r="F50" s="268"/>
      <c r="G50" s="269"/>
      <c r="J50" s="265" t="s">
        <v>108</v>
      </c>
      <c r="K50" s="266"/>
      <c r="L50" s="267" t="s">
        <v>109</v>
      </c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 t="str">
        <v>Squid</v>
      </c>
      <c r="F57" s="88">
        <v>192</v>
      </c>
      <c r="G57" s="91">
        <v>0</v>
      </c>
      <c r="H57" s="91">
        <v>0</v>
      </c>
      <c r="I57" s="87" t="str">
        <v>Sardine</v>
      </c>
      <c r="J57" s="88">
        <v>192</v>
      </c>
      <c r="K57" s="91">
        <v>0</v>
      </c>
      <c r="L57" s="91">
        <v>0</v>
      </c>
      <c r="M57" s="87" t="str">
        <v>Mackerel</v>
      </c>
      <c r="N57" s="88">
        <v>192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192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ref="C94" si="14">IF(A94=0,"",A94)</f>
        <v>Razorclam</v>
      </c>
      <c r="D94" s="101">
        <f t="shared" si="12"/>
        <v>0</v>
      </c>
      <c r="E94" s="98" t="str">
        <f t="shared" ref="E94" si="15">IF(C94=0,"",C94)</f>
        <v>Razorclam</v>
      </c>
      <c r="F94" s="101">
        <f t="shared" si="0"/>
        <v>0</v>
      </c>
      <c r="G94" s="98" t="str">
        <f t="shared" ref="G94" si="16">IF(E94=0,"",E94)</f>
        <v>Razorclam</v>
      </c>
      <c r="H94" s="101">
        <f t="shared" si="2"/>
        <v>0</v>
      </c>
      <c r="I94" s="98" t="str">
        <f t="shared" ref="I94" si="17">IF(G94=0,"",G94)</f>
        <v>Razorclam</v>
      </c>
      <c r="J94" s="105">
        <f t="shared" si="4"/>
        <v>0</v>
      </c>
      <c r="K94" s="96" t="str">
        <f t="shared" ref="K94" si="18">IF(I94=0,"",I94)</f>
        <v>Razorclam</v>
      </c>
      <c r="L94" s="101">
        <f t="shared" si="6"/>
        <v>0</v>
      </c>
      <c r="M94" s="98" t="str">
        <f t="shared" ref="M94" si="19">IF(K94=0,"",K94)</f>
        <v>Razorclam</v>
      </c>
      <c r="N94" s="105">
        <f t="shared" si="8"/>
        <v>0</v>
      </c>
      <c r="O94" s="96" t="str">
        <f t="shared" ref="O94" si="20">IF(M94=0,"",M94)</f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192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192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O8:P8"/>
    <mergeCell ref="D43:N43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J50:K50"/>
    <mergeCell ref="L50:P50"/>
    <mergeCell ref="A50:B50"/>
    <mergeCell ref="C50:G50"/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5C7B-7147-6A47-ADA5-7F68C17C9DB1}">
  <sheetPr codeName="Sheet7">
    <tabColor theme="9"/>
  </sheetPr>
  <dimension ref="A1:P113"/>
  <sheetViews>
    <sheetView tabSelected="1" view="pageLayout" zoomScale="93" zoomScaleNormal="70" zoomScaleSheetLayoutView="85" zoomScalePageLayoutView="93" workbookViewId="0">
      <selection activeCell="C9" sqref="C9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2" style="1" customWidth="1"/>
    <col min="4" max="4" width="5" style="1" customWidth="1"/>
    <col min="5" max="5" width="12" style="1" customWidth="1"/>
    <col min="6" max="6" width="5" style="1" customWidth="1"/>
    <col min="7" max="7" width="12" style="1" customWidth="1"/>
    <col min="8" max="8" width="5" style="1" customWidth="1"/>
    <col min="9" max="9" width="12" style="1" customWidth="1"/>
    <col min="10" max="10" width="5" style="1" customWidth="1"/>
    <col min="11" max="11" width="12" style="1" customWidth="1"/>
    <col min="12" max="12" width="5" style="1" customWidth="1"/>
    <col min="13" max="13" width="12" style="1" customWidth="1"/>
    <col min="14" max="14" width="5" style="1" customWidth="1"/>
    <col min="15" max="15" width="12" style="1" customWidth="1"/>
    <col min="16" max="16" width="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80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83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4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32600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0.245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14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15" t="s">
        <v>3</v>
      </c>
      <c r="D12" s="320"/>
      <c r="E12" s="315" t="s">
        <v>4</v>
      </c>
      <c r="F12" s="316"/>
      <c r="G12" s="315" t="s">
        <v>5</v>
      </c>
      <c r="H12" s="316"/>
      <c r="I12" s="315" t="s">
        <v>6</v>
      </c>
      <c r="J12" s="316"/>
      <c r="K12" s="315" t="s">
        <v>7</v>
      </c>
      <c r="L12" s="316"/>
      <c r="M12" s="315" t="s">
        <v>8</v>
      </c>
      <c r="N12" s="316"/>
      <c r="O12" s="315" t="s">
        <v>9</v>
      </c>
      <c r="P12" s="316"/>
    </row>
    <row r="13" spans="1:16" s="20" customFormat="1" ht="14" thickBot="1" x14ac:dyDescent="0.25">
      <c r="C13" s="139" t="s">
        <v>14</v>
      </c>
      <c r="D13" s="140" t="s">
        <v>30</v>
      </c>
      <c r="E13" s="139" t="s">
        <v>14</v>
      </c>
      <c r="F13" s="140" t="s">
        <v>30</v>
      </c>
      <c r="G13" s="139" t="s">
        <v>14</v>
      </c>
      <c r="H13" s="140" t="s">
        <v>30</v>
      </c>
      <c r="I13" s="139" t="s">
        <v>14</v>
      </c>
      <c r="J13" s="140" t="s">
        <v>30</v>
      </c>
      <c r="K13" s="139" t="s">
        <v>14</v>
      </c>
      <c r="L13" s="140" t="s">
        <v>30</v>
      </c>
      <c r="M13" s="139" t="s">
        <v>14</v>
      </c>
      <c r="N13" s="140" t="s">
        <v>30</v>
      </c>
      <c r="O13" s="139" t="s">
        <v>14</v>
      </c>
      <c r="P13" s="140" t="s">
        <v>30</v>
      </c>
    </row>
    <row r="14" spans="1:16" ht="6" customHeight="1" x14ac:dyDescent="0.15">
      <c r="A14" s="3"/>
      <c r="B14" s="3"/>
      <c r="C14" s="10"/>
      <c r="D14" s="5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49"/>
      <c r="P14" s="50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45" t="s">
        <v>189</v>
      </c>
      <c r="D17" s="146">
        <f>MROUND(($C$6*$C$8)/$C$10,1)</f>
        <v>571</v>
      </c>
      <c r="E17" s="145" t="s">
        <v>165</v>
      </c>
      <c r="F17" s="146">
        <f>MROUND(($C$6*$C$8)/$C$10,1)</f>
        <v>571</v>
      </c>
      <c r="G17" s="145" t="s">
        <v>189</v>
      </c>
      <c r="H17" s="146">
        <f>MROUND(($C$6*$C$8)/$C$10,1)</f>
        <v>571</v>
      </c>
      <c r="I17" s="145" t="s">
        <v>165</v>
      </c>
      <c r="J17" s="146">
        <f>MROUND(($C$6*$C$8)/$C$10,1)</f>
        <v>571</v>
      </c>
      <c r="K17" s="145" t="s">
        <v>189</v>
      </c>
      <c r="L17" s="146">
        <f>MROUND(($C$6*$C$8)/$C$10,1)</f>
        <v>571</v>
      </c>
      <c r="M17" s="145" t="s">
        <v>165</v>
      </c>
      <c r="N17" s="146">
        <f>MROUND(($C$6*$C$8)/$C$10,1)</f>
        <v>571</v>
      </c>
      <c r="O17" s="145" t="s">
        <v>189</v>
      </c>
      <c r="P17" s="147">
        <f>MROUND(($C$6*$C$8)/$C$10,1)</f>
        <v>571</v>
      </c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45" t="s">
        <v>164</v>
      </c>
      <c r="D29" s="146">
        <f>MROUND(($C$6*$C$8)/$C$10,1)</f>
        <v>571</v>
      </c>
      <c r="E29" s="145" t="s">
        <v>27</v>
      </c>
      <c r="F29" s="146">
        <f>MROUND(($C$6*$C$8)/$C$10,1)</f>
        <v>571</v>
      </c>
      <c r="G29" s="145" t="s">
        <v>164</v>
      </c>
      <c r="H29" s="146">
        <f>MROUND(($C$6*$C$8)/$C$10,1)</f>
        <v>571</v>
      </c>
      <c r="I29" s="145" t="s">
        <v>27</v>
      </c>
      <c r="J29" s="146">
        <f>MROUND(($C$6*$C$8)/$C$10,1)</f>
        <v>571</v>
      </c>
      <c r="K29" s="145" t="s">
        <v>164</v>
      </c>
      <c r="L29" s="146">
        <f>MROUND(($C$6*$C$8)/$C$10,1)</f>
        <v>571</v>
      </c>
      <c r="M29" s="145" t="s">
        <v>27</v>
      </c>
      <c r="N29" s="146">
        <f>MROUND(($C$6*$C$8)/$C$10,1)</f>
        <v>571</v>
      </c>
      <c r="O29" s="145" t="s">
        <v>164</v>
      </c>
      <c r="P29" s="147">
        <f>MROUND(($C$6*$C$8)/$C$10,1)</f>
        <v>571</v>
      </c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41" t="s">
        <v>35</v>
      </c>
      <c r="D37" s="28">
        <f>SUM(D15:D35)</f>
        <v>1142</v>
      </c>
      <c r="E37" s="141" t="s">
        <v>35</v>
      </c>
      <c r="F37" s="28">
        <f>SUM(F15:F35)</f>
        <v>1142</v>
      </c>
      <c r="G37" s="141" t="s">
        <v>35</v>
      </c>
      <c r="H37" s="28">
        <f>SUM(H15:H35)</f>
        <v>1142</v>
      </c>
      <c r="I37" s="141" t="s">
        <v>35</v>
      </c>
      <c r="J37" s="28">
        <f>SUM(J15:J35)</f>
        <v>1142</v>
      </c>
      <c r="K37" s="141" t="s">
        <v>35</v>
      </c>
      <c r="L37" s="28">
        <f>SUM(L15:L35)</f>
        <v>1142</v>
      </c>
      <c r="M37" s="141" t="s">
        <v>35</v>
      </c>
      <c r="N37" s="28">
        <f>SUM(N15:N35)</f>
        <v>1142</v>
      </c>
      <c r="O37" s="141" t="s">
        <v>35</v>
      </c>
      <c r="P37" s="28">
        <f>SUM(P15:P35)</f>
        <v>1142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41" t="s">
        <v>34</v>
      </c>
      <c r="D39" s="30">
        <f>D37/$C$6</f>
        <v>3.5030674846625767E-2</v>
      </c>
      <c r="E39" s="141" t="s">
        <v>34</v>
      </c>
      <c r="F39" s="30">
        <f>F37/$C$6</f>
        <v>3.5030674846625767E-2</v>
      </c>
      <c r="G39" s="141" t="s">
        <v>34</v>
      </c>
      <c r="H39" s="30">
        <f>H37/$C$6</f>
        <v>3.5030674846625767E-2</v>
      </c>
      <c r="I39" s="141" t="s">
        <v>34</v>
      </c>
      <c r="J39" s="30">
        <f>J37/$C$6</f>
        <v>3.5030674846625767E-2</v>
      </c>
      <c r="K39" s="141" t="s">
        <v>34</v>
      </c>
      <c r="L39" s="30">
        <f>L37/$C$6</f>
        <v>3.5030674846625767E-2</v>
      </c>
      <c r="M39" s="141" t="s">
        <v>34</v>
      </c>
      <c r="N39" s="30">
        <f>N37/$C$6</f>
        <v>3.5030674846625767E-2</v>
      </c>
      <c r="O39" s="141" t="s">
        <v>34</v>
      </c>
      <c r="P39" s="30">
        <f>P37/$C$6</f>
        <v>3.5030674846625767E-2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42"/>
      <c r="E41" s="143"/>
      <c r="F41" s="144" t="s">
        <v>24</v>
      </c>
      <c r="G41" s="69">
        <f>D37+F37+H37+J37+L37+N37+P37</f>
        <v>7994</v>
      </c>
      <c r="H41" s="22" t="s">
        <v>23</v>
      </c>
      <c r="J41" s="142"/>
      <c r="K41" s="143"/>
      <c r="L41" s="144" t="s">
        <v>138</v>
      </c>
      <c r="M41" s="32">
        <f>(G41/C6)*100</f>
        <v>24.521472392638035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17" t="s">
        <v>17</v>
      </c>
      <c r="E43" s="318"/>
      <c r="F43" s="318"/>
      <c r="G43" s="318"/>
      <c r="H43" s="318"/>
      <c r="I43" s="318"/>
      <c r="J43" s="318"/>
      <c r="K43" s="318"/>
      <c r="L43" s="318"/>
      <c r="M43" s="318"/>
      <c r="N43" s="319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100</v>
      </c>
      <c r="E45" s="80">
        <v>8150</v>
      </c>
      <c r="G45" s="2"/>
      <c r="H45" s="14"/>
      <c r="J45" s="2"/>
      <c r="K45" s="14"/>
      <c r="M45" s="2"/>
      <c r="N45" s="14"/>
    </row>
    <row r="46" spans="1:16" x14ac:dyDescent="0.15">
      <c r="D46" s="2" t="s">
        <v>100</v>
      </c>
      <c r="E46" s="80">
        <v>8150</v>
      </c>
      <c r="G46" s="2"/>
      <c r="H46" s="14"/>
      <c r="J46" s="2"/>
      <c r="K46" s="14"/>
      <c r="M46" s="2"/>
      <c r="N46" s="14"/>
    </row>
    <row r="47" spans="1:16" x14ac:dyDescent="0.15">
      <c r="D47" s="2" t="s">
        <v>102</v>
      </c>
      <c r="E47" s="14">
        <v>7300</v>
      </c>
      <c r="G47" s="2"/>
      <c r="H47" s="14"/>
      <c r="J47" s="2"/>
      <c r="K47" s="14"/>
      <c r="M47" s="2"/>
      <c r="N47" s="14"/>
    </row>
    <row r="48" spans="1:16" ht="14" thickBot="1" x14ac:dyDescent="0.2">
      <c r="D48" s="16" t="s">
        <v>101</v>
      </c>
      <c r="E48" s="17">
        <v>9000</v>
      </c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312" t="s">
        <v>153</v>
      </c>
      <c r="D50" s="313"/>
      <c r="E50" s="313"/>
      <c r="F50" s="313"/>
      <c r="G50" s="314"/>
      <c r="J50" s="265" t="s">
        <v>108</v>
      </c>
      <c r="K50" s="266"/>
      <c r="L50" s="312" t="s">
        <v>144</v>
      </c>
      <c r="M50" s="313"/>
      <c r="N50" s="313"/>
      <c r="O50" s="313"/>
      <c r="P50" s="314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 t="str">
        <v>Razorclam</v>
      </c>
      <c r="D57" s="107">
        <v>571</v>
      </c>
      <c r="E57" s="87" t="str">
        <v>Sardine</v>
      </c>
      <c r="F57" s="88">
        <v>571</v>
      </c>
      <c r="G57" s="91" t="str">
        <v>Razorclam</v>
      </c>
      <c r="H57" s="91">
        <v>571</v>
      </c>
      <c r="I57" s="87" t="str">
        <v>Sardine</v>
      </c>
      <c r="J57" s="88">
        <v>571</v>
      </c>
      <c r="K57" s="91" t="str">
        <v>Razorclam</v>
      </c>
      <c r="L57" s="91">
        <v>571</v>
      </c>
      <c r="M57" s="87" t="str">
        <v>Sardine</v>
      </c>
      <c r="N57" s="88">
        <v>571</v>
      </c>
      <c r="O57" s="91" t="str">
        <v>Razorclam</v>
      </c>
      <c r="P57" s="88">
        <v>571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 t="str">
        <v>Mackerel</v>
      </c>
      <c r="D69" s="107">
        <v>571</v>
      </c>
      <c r="E69" s="87" t="str">
        <v>Sprat</v>
      </c>
      <c r="F69" s="88">
        <v>571</v>
      </c>
      <c r="G69" s="91" t="str">
        <v>Mackerel</v>
      </c>
      <c r="H69" s="91">
        <v>571</v>
      </c>
      <c r="I69" s="87" t="str">
        <v>Sprat</v>
      </c>
      <c r="J69" s="88">
        <v>571</v>
      </c>
      <c r="K69" s="91" t="str">
        <v>Mackerel</v>
      </c>
      <c r="L69" s="91">
        <v>571</v>
      </c>
      <c r="M69" s="87" t="str">
        <v>Sprat</v>
      </c>
      <c r="N69" s="88">
        <v>571</v>
      </c>
      <c r="O69" s="91" t="str">
        <v>Mackerel</v>
      </c>
      <c r="P69" s="88">
        <v>571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 t="shared" ref="D80:D109" si="0">SUMIF(C$55:C$75,$A80,D$55:D$75)</f>
        <v>0</v>
      </c>
      <c r="E80" s="97" t="str">
        <f>IF(C80=0,"",C80)</f>
        <v>Mysis</v>
      </c>
      <c r="F80" s="101">
        <f t="shared" ref="F80:F109" si="1">SUMIF(E$55:E$75,$A80,F$55:F$75)</f>
        <v>0</v>
      </c>
      <c r="G80" s="97" t="str">
        <f t="shared" ref="G80:G109" si="2">IF(E80=0,"",E80)</f>
        <v>Mysis</v>
      </c>
      <c r="H80" s="103">
        <f t="shared" ref="H80:H109" si="3">SUMIF(G$55:G$75,$A80,H$55:H$75)</f>
        <v>0</v>
      </c>
      <c r="I80" s="97" t="str">
        <f t="shared" ref="I80:I109" si="4">IF(G80=0,"",G80)</f>
        <v>Mysis</v>
      </c>
      <c r="J80" s="104">
        <f t="shared" ref="J80:J109" si="5">SUMIF(I$55:I$75,$A80,J$55:J$75)</f>
        <v>0</v>
      </c>
      <c r="K80" s="96" t="str">
        <f t="shared" ref="K80:K109" si="6">IF(I80=0,"",I80)</f>
        <v>Mysis</v>
      </c>
      <c r="L80" s="101">
        <f t="shared" ref="L80:L109" si="7">SUMIF(K$55:K$75,$A80,L$55:L$75)</f>
        <v>0</v>
      </c>
      <c r="M80" s="97" t="str">
        <f t="shared" ref="M80:M109" si="8">IF(K80=0,"",K80)</f>
        <v>Mysis</v>
      </c>
      <c r="N80" s="104">
        <f t="shared" ref="N80:N109" si="9">SUMIF(M$55:M$75,$A80,N$55:N$75)</f>
        <v>0</v>
      </c>
      <c r="O80" s="96" t="str">
        <f t="shared" ref="O80:O109" si="10">IF(M80=0,"",M80)</f>
        <v>Mysis</v>
      </c>
      <c r="P80" s="105">
        <f t="shared" ref="P80:P109" si="11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2">IF(A81=0,"",A81)</f>
        <v>Red plankton</v>
      </c>
      <c r="D81" s="101">
        <f t="shared" si="0"/>
        <v>0</v>
      </c>
      <c r="E81" s="98" t="str">
        <f t="shared" ref="E81:E109" si="13">IF(C81=0,"",C81)</f>
        <v>Red plankton</v>
      </c>
      <c r="F81" s="101">
        <f t="shared" si="1"/>
        <v>0</v>
      </c>
      <c r="G81" s="98" t="str">
        <f t="shared" si="2"/>
        <v>Red plankton</v>
      </c>
      <c r="H81" s="101">
        <f t="shared" si="3"/>
        <v>0</v>
      </c>
      <c r="I81" s="98" t="str">
        <f t="shared" si="4"/>
        <v>Red plankton</v>
      </c>
      <c r="J81" s="105">
        <f t="shared" si="5"/>
        <v>0</v>
      </c>
      <c r="K81" s="96" t="str">
        <f t="shared" si="6"/>
        <v>Red plankton</v>
      </c>
      <c r="L81" s="101">
        <f t="shared" si="7"/>
        <v>0</v>
      </c>
      <c r="M81" s="98" t="str">
        <f t="shared" si="8"/>
        <v>Red plankton</v>
      </c>
      <c r="N81" s="105">
        <f t="shared" si="9"/>
        <v>0</v>
      </c>
      <c r="O81" s="96" t="str">
        <f t="shared" si="10"/>
        <v>Red plankton</v>
      </c>
      <c r="P81" s="105">
        <f t="shared" si="11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2"/>
        <v>Rotifers</v>
      </c>
      <c r="D82" s="101">
        <f t="shared" si="0"/>
        <v>0</v>
      </c>
      <c r="E82" s="98" t="str">
        <f t="shared" si="13"/>
        <v>Rotifers</v>
      </c>
      <c r="F82" s="101">
        <f t="shared" si="1"/>
        <v>0</v>
      </c>
      <c r="G82" s="98" t="str">
        <f t="shared" si="2"/>
        <v>Rotifers</v>
      </c>
      <c r="H82" s="101">
        <f t="shared" si="3"/>
        <v>0</v>
      </c>
      <c r="I82" s="98" t="str">
        <f t="shared" si="4"/>
        <v>Rotifers</v>
      </c>
      <c r="J82" s="105">
        <f t="shared" si="5"/>
        <v>0</v>
      </c>
      <c r="K82" s="96" t="str">
        <f t="shared" si="6"/>
        <v>Rotifers</v>
      </c>
      <c r="L82" s="101">
        <f t="shared" si="7"/>
        <v>0</v>
      </c>
      <c r="M82" s="98" t="str">
        <f t="shared" si="8"/>
        <v>Rotifers</v>
      </c>
      <c r="N82" s="105">
        <f t="shared" si="9"/>
        <v>0</v>
      </c>
      <c r="O82" s="96" t="str">
        <f t="shared" si="10"/>
        <v>Rotifers</v>
      </c>
      <c r="P82" s="105">
        <f t="shared" si="11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2"/>
        <v>Daphnia</v>
      </c>
      <c r="D83" s="101">
        <f t="shared" si="0"/>
        <v>0</v>
      </c>
      <c r="E83" s="98" t="str">
        <f t="shared" si="13"/>
        <v>Daphnia</v>
      </c>
      <c r="F83" s="101">
        <f t="shared" si="1"/>
        <v>0</v>
      </c>
      <c r="G83" s="98" t="str">
        <f t="shared" si="2"/>
        <v>Daphnia</v>
      </c>
      <c r="H83" s="101">
        <f t="shared" si="3"/>
        <v>0</v>
      </c>
      <c r="I83" s="98" t="str">
        <f t="shared" si="4"/>
        <v>Daphnia</v>
      </c>
      <c r="J83" s="105">
        <f t="shared" si="5"/>
        <v>0</v>
      </c>
      <c r="K83" s="96" t="str">
        <f t="shared" si="6"/>
        <v>Daphnia</v>
      </c>
      <c r="L83" s="101">
        <f t="shared" si="7"/>
        <v>0</v>
      </c>
      <c r="M83" s="98" t="str">
        <f t="shared" si="8"/>
        <v>Daphnia</v>
      </c>
      <c r="N83" s="105">
        <f t="shared" si="9"/>
        <v>0</v>
      </c>
      <c r="O83" s="96" t="str">
        <f t="shared" si="10"/>
        <v>Daphnia</v>
      </c>
      <c r="P83" s="105">
        <f t="shared" si="11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2"/>
        <v>Bloodworm</v>
      </c>
      <c r="D84" s="101">
        <f t="shared" si="0"/>
        <v>0</v>
      </c>
      <c r="E84" s="98" t="str">
        <f t="shared" si="13"/>
        <v>Bloodworm</v>
      </c>
      <c r="F84" s="101">
        <f t="shared" si="1"/>
        <v>0</v>
      </c>
      <c r="G84" s="98" t="str">
        <f t="shared" si="2"/>
        <v>Bloodworm</v>
      </c>
      <c r="H84" s="101">
        <f t="shared" si="3"/>
        <v>0</v>
      </c>
      <c r="I84" s="98" t="str">
        <f t="shared" si="4"/>
        <v>Bloodworm</v>
      </c>
      <c r="J84" s="105">
        <f t="shared" si="5"/>
        <v>0</v>
      </c>
      <c r="K84" s="96" t="str">
        <f t="shared" si="6"/>
        <v>Bloodworm</v>
      </c>
      <c r="L84" s="101">
        <f t="shared" si="7"/>
        <v>0</v>
      </c>
      <c r="M84" s="98" t="str">
        <f t="shared" si="8"/>
        <v>Bloodworm</v>
      </c>
      <c r="N84" s="105">
        <f t="shared" si="9"/>
        <v>0</v>
      </c>
      <c r="O84" s="96" t="str">
        <f t="shared" si="10"/>
        <v>Bloodworm</v>
      </c>
      <c r="P84" s="105">
        <f t="shared" si="11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2"/>
        <v>Brineshrimp</v>
      </c>
      <c r="D85" s="101">
        <f t="shared" si="0"/>
        <v>0</v>
      </c>
      <c r="E85" s="98" t="str">
        <f t="shared" si="13"/>
        <v>Brineshrimp</v>
      </c>
      <c r="F85" s="101">
        <f t="shared" si="1"/>
        <v>0</v>
      </c>
      <c r="G85" s="98" t="str">
        <f t="shared" si="2"/>
        <v>Brineshrimp</v>
      </c>
      <c r="H85" s="101">
        <f t="shared" si="3"/>
        <v>0</v>
      </c>
      <c r="I85" s="98" t="str">
        <f t="shared" si="4"/>
        <v>Brineshrimp</v>
      </c>
      <c r="J85" s="105">
        <f t="shared" si="5"/>
        <v>0</v>
      </c>
      <c r="K85" s="96" t="str">
        <f t="shared" si="6"/>
        <v>Brineshrimp</v>
      </c>
      <c r="L85" s="101">
        <f t="shared" si="7"/>
        <v>0</v>
      </c>
      <c r="M85" s="98" t="str">
        <f t="shared" si="8"/>
        <v>Brineshrimp</v>
      </c>
      <c r="N85" s="105">
        <f t="shared" si="9"/>
        <v>0</v>
      </c>
      <c r="O85" s="96" t="str">
        <f t="shared" si="10"/>
        <v>Brineshrimp</v>
      </c>
      <c r="P85" s="105">
        <f t="shared" si="11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2"/>
        <v>Cockles</v>
      </c>
      <c r="D86" s="101">
        <f t="shared" si="0"/>
        <v>0</v>
      </c>
      <c r="E86" s="98" t="str">
        <f t="shared" si="13"/>
        <v>Cockles</v>
      </c>
      <c r="F86" s="101">
        <f t="shared" si="1"/>
        <v>0</v>
      </c>
      <c r="G86" s="98" t="str">
        <f t="shared" si="2"/>
        <v>Cockles</v>
      </c>
      <c r="H86" s="101">
        <f t="shared" si="3"/>
        <v>0</v>
      </c>
      <c r="I86" s="98" t="str">
        <f t="shared" si="4"/>
        <v>Cockles</v>
      </c>
      <c r="J86" s="105">
        <f t="shared" si="5"/>
        <v>0</v>
      </c>
      <c r="K86" s="96" t="str">
        <f t="shared" si="6"/>
        <v>Cockles</v>
      </c>
      <c r="L86" s="101">
        <f t="shared" si="7"/>
        <v>0</v>
      </c>
      <c r="M86" s="98" t="str">
        <f t="shared" si="8"/>
        <v>Cockles</v>
      </c>
      <c r="N86" s="105">
        <f t="shared" si="9"/>
        <v>0</v>
      </c>
      <c r="O86" s="96" t="str">
        <f t="shared" si="10"/>
        <v>Cockles</v>
      </c>
      <c r="P86" s="105">
        <f t="shared" si="11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2"/>
        <v>Krill pacificia</v>
      </c>
      <c r="D87" s="101">
        <f t="shared" si="0"/>
        <v>0</v>
      </c>
      <c r="E87" s="98" t="str">
        <f t="shared" si="13"/>
        <v>Krill pacificia</v>
      </c>
      <c r="F87" s="101">
        <f t="shared" si="1"/>
        <v>0</v>
      </c>
      <c r="G87" s="98" t="str">
        <f t="shared" si="2"/>
        <v>Krill pacificia</v>
      </c>
      <c r="H87" s="101">
        <f t="shared" si="3"/>
        <v>0</v>
      </c>
      <c r="I87" s="98" t="str">
        <f t="shared" si="4"/>
        <v>Krill pacificia</v>
      </c>
      <c r="J87" s="105">
        <f t="shared" si="5"/>
        <v>0</v>
      </c>
      <c r="K87" s="96" t="str">
        <f t="shared" si="6"/>
        <v>Krill pacificia</v>
      </c>
      <c r="L87" s="101">
        <f t="shared" si="7"/>
        <v>0</v>
      </c>
      <c r="M87" s="98" t="str">
        <f t="shared" si="8"/>
        <v>Krill pacificia</v>
      </c>
      <c r="N87" s="105">
        <f t="shared" si="9"/>
        <v>0</v>
      </c>
      <c r="O87" s="96" t="str">
        <f t="shared" si="10"/>
        <v>Krill pacificia</v>
      </c>
      <c r="P87" s="105">
        <f t="shared" si="11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2"/>
        <v>Krill superba</v>
      </c>
      <c r="D88" s="101">
        <f t="shared" si="0"/>
        <v>0</v>
      </c>
      <c r="E88" s="98" t="str">
        <f t="shared" si="13"/>
        <v>Krill superba</v>
      </c>
      <c r="F88" s="101">
        <f t="shared" si="1"/>
        <v>0</v>
      </c>
      <c r="G88" s="98" t="str">
        <f t="shared" si="2"/>
        <v>Krill superba</v>
      </c>
      <c r="H88" s="101">
        <f t="shared" si="3"/>
        <v>0</v>
      </c>
      <c r="I88" s="98" t="str">
        <f t="shared" si="4"/>
        <v>Krill superba</v>
      </c>
      <c r="J88" s="105">
        <f t="shared" si="5"/>
        <v>0</v>
      </c>
      <c r="K88" s="96" t="str">
        <f t="shared" si="6"/>
        <v>Krill superba</v>
      </c>
      <c r="L88" s="101">
        <f t="shared" si="7"/>
        <v>0</v>
      </c>
      <c r="M88" s="98" t="str">
        <f t="shared" si="8"/>
        <v>Krill superba</v>
      </c>
      <c r="N88" s="105">
        <f t="shared" si="9"/>
        <v>0</v>
      </c>
      <c r="O88" s="96" t="str">
        <f t="shared" si="10"/>
        <v>Krill superba</v>
      </c>
      <c r="P88" s="105">
        <f t="shared" si="11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2"/>
        <v>Trout</v>
      </c>
      <c r="D89" s="101">
        <f t="shared" si="0"/>
        <v>0</v>
      </c>
      <c r="E89" s="98" t="str">
        <f t="shared" si="13"/>
        <v>Trout</v>
      </c>
      <c r="F89" s="101">
        <f t="shared" si="1"/>
        <v>0</v>
      </c>
      <c r="G89" s="98" t="str">
        <f t="shared" si="2"/>
        <v>Trout</v>
      </c>
      <c r="H89" s="101">
        <f t="shared" si="3"/>
        <v>0</v>
      </c>
      <c r="I89" s="98" t="str">
        <f t="shared" si="4"/>
        <v>Trout</v>
      </c>
      <c r="J89" s="105">
        <f t="shared" si="5"/>
        <v>0</v>
      </c>
      <c r="K89" s="96" t="str">
        <f t="shared" si="6"/>
        <v>Trout</v>
      </c>
      <c r="L89" s="101">
        <f t="shared" si="7"/>
        <v>0</v>
      </c>
      <c r="M89" s="98" t="str">
        <f t="shared" si="8"/>
        <v>Trout</v>
      </c>
      <c r="N89" s="105">
        <f t="shared" si="9"/>
        <v>0</v>
      </c>
      <c r="O89" s="96" t="str">
        <f t="shared" si="10"/>
        <v>Trout</v>
      </c>
      <c r="P89" s="105">
        <f t="shared" si="11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2"/>
        <v>Haddock</v>
      </c>
      <c r="D90" s="101">
        <f t="shared" si="0"/>
        <v>0</v>
      </c>
      <c r="E90" s="98" t="str">
        <f t="shared" si="13"/>
        <v>Haddock</v>
      </c>
      <c r="F90" s="101">
        <f t="shared" si="1"/>
        <v>0</v>
      </c>
      <c r="G90" s="98" t="str">
        <f t="shared" si="2"/>
        <v>Haddock</v>
      </c>
      <c r="H90" s="101">
        <f t="shared" si="3"/>
        <v>0</v>
      </c>
      <c r="I90" s="98" t="str">
        <f t="shared" si="4"/>
        <v>Haddock</v>
      </c>
      <c r="J90" s="105">
        <f t="shared" si="5"/>
        <v>0</v>
      </c>
      <c r="K90" s="96" t="str">
        <f t="shared" si="6"/>
        <v>Haddock</v>
      </c>
      <c r="L90" s="101">
        <f t="shared" si="7"/>
        <v>0</v>
      </c>
      <c r="M90" s="98" t="str">
        <f t="shared" si="8"/>
        <v>Haddock</v>
      </c>
      <c r="N90" s="105">
        <f t="shared" si="9"/>
        <v>0</v>
      </c>
      <c r="O90" s="96" t="str">
        <f t="shared" si="10"/>
        <v>Haddock</v>
      </c>
      <c r="P90" s="105">
        <f t="shared" si="11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2"/>
        <v>Roach</v>
      </c>
      <c r="D91" s="101">
        <f t="shared" si="0"/>
        <v>0</v>
      </c>
      <c r="E91" s="98" t="str">
        <f t="shared" si="13"/>
        <v>Roach</v>
      </c>
      <c r="F91" s="101">
        <f t="shared" si="1"/>
        <v>0</v>
      </c>
      <c r="G91" s="98" t="str">
        <f t="shared" si="2"/>
        <v>Roach</v>
      </c>
      <c r="H91" s="101">
        <f t="shared" si="3"/>
        <v>0</v>
      </c>
      <c r="I91" s="98" t="str">
        <f t="shared" si="4"/>
        <v>Roach</v>
      </c>
      <c r="J91" s="105">
        <f t="shared" si="5"/>
        <v>0</v>
      </c>
      <c r="K91" s="96" t="str">
        <f t="shared" si="6"/>
        <v>Roach</v>
      </c>
      <c r="L91" s="101">
        <f t="shared" si="7"/>
        <v>0</v>
      </c>
      <c r="M91" s="98" t="str">
        <f t="shared" si="8"/>
        <v>Roach</v>
      </c>
      <c r="N91" s="105">
        <f t="shared" si="9"/>
        <v>0</v>
      </c>
      <c r="O91" s="96" t="str">
        <f t="shared" si="10"/>
        <v>Roach</v>
      </c>
      <c r="P91" s="105">
        <f t="shared" si="11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2"/>
        <v>Sandeel</v>
      </c>
      <c r="D92" s="101">
        <f t="shared" si="0"/>
        <v>0</v>
      </c>
      <c r="E92" s="98" t="str">
        <f t="shared" si="13"/>
        <v>Sandeel</v>
      </c>
      <c r="F92" s="101">
        <f t="shared" si="1"/>
        <v>0</v>
      </c>
      <c r="G92" s="98" t="str">
        <f t="shared" si="2"/>
        <v>Sandeel</v>
      </c>
      <c r="H92" s="101">
        <f t="shared" si="3"/>
        <v>0</v>
      </c>
      <c r="I92" s="98" t="str">
        <f t="shared" si="4"/>
        <v>Sandeel</v>
      </c>
      <c r="J92" s="105">
        <f t="shared" si="5"/>
        <v>0</v>
      </c>
      <c r="K92" s="96" t="str">
        <f t="shared" si="6"/>
        <v>Sandeel</v>
      </c>
      <c r="L92" s="101">
        <f t="shared" si="7"/>
        <v>0</v>
      </c>
      <c r="M92" s="98" t="str">
        <f t="shared" si="8"/>
        <v>Sandeel</v>
      </c>
      <c r="N92" s="105">
        <f t="shared" si="9"/>
        <v>0</v>
      </c>
      <c r="O92" s="96" t="str">
        <f t="shared" si="10"/>
        <v>Sandeel</v>
      </c>
      <c r="P92" s="105">
        <f t="shared" si="11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2"/>
        <v>Sardine</v>
      </c>
      <c r="D93" s="101">
        <f t="shared" si="0"/>
        <v>0</v>
      </c>
      <c r="E93" s="98" t="str">
        <f t="shared" si="13"/>
        <v>Sardine</v>
      </c>
      <c r="F93" s="101">
        <f t="shared" si="1"/>
        <v>571</v>
      </c>
      <c r="G93" s="98" t="str">
        <f t="shared" si="2"/>
        <v>Sardine</v>
      </c>
      <c r="H93" s="101">
        <f t="shared" si="3"/>
        <v>0</v>
      </c>
      <c r="I93" s="98" t="str">
        <f t="shared" si="4"/>
        <v>Sardine</v>
      </c>
      <c r="J93" s="105">
        <f t="shared" si="5"/>
        <v>571</v>
      </c>
      <c r="K93" s="96" t="str">
        <f t="shared" si="6"/>
        <v>Sardine</v>
      </c>
      <c r="L93" s="101">
        <f t="shared" si="7"/>
        <v>0</v>
      </c>
      <c r="M93" s="98" t="str">
        <f t="shared" si="8"/>
        <v>Sardine</v>
      </c>
      <c r="N93" s="105">
        <f t="shared" si="9"/>
        <v>571</v>
      </c>
      <c r="O93" s="96" t="str">
        <f t="shared" si="10"/>
        <v>Sardine</v>
      </c>
      <c r="P93" s="105">
        <f t="shared" si="11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si="12"/>
        <v>Razorclam</v>
      </c>
      <c r="D94" s="101">
        <f t="shared" si="0"/>
        <v>571</v>
      </c>
      <c r="E94" s="98" t="str">
        <f t="shared" si="13"/>
        <v>Razorclam</v>
      </c>
      <c r="F94" s="101">
        <f t="shared" si="1"/>
        <v>0</v>
      </c>
      <c r="G94" s="98" t="str">
        <f t="shared" si="2"/>
        <v>Razorclam</v>
      </c>
      <c r="H94" s="101">
        <f t="shared" si="3"/>
        <v>571</v>
      </c>
      <c r="I94" s="98" t="str">
        <f t="shared" si="4"/>
        <v>Razorclam</v>
      </c>
      <c r="J94" s="105">
        <f t="shared" si="5"/>
        <v>0</v>
      </c>
      <c r="K94" s="96" t="str">
        <f t="shared" si="6"/>
        <v>Razorclam</v>
      </c>
      <c r="L94" s="101">
        <f t="shared" si="7"/>
        <v>571</v>
      </c>
      <c r="M94" s="98" t="str">
        <f t="shared" si="8"/>
        <v>Razorclam</v>
      </c>
      <c r="N94" s="105">
        <f t="shared" si="9"/>
        <v>0</v>
      </c>
      <c r="O94" s="96" t="str">
        <f t="shared" si="10"/>
        <v>Razorclam</v>
      </c>
      <c r="P94" s="105">
        <f t="shared" si="11"/>
        <v>571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2"/>
        <v>Saury</v>
      </c>
      <c r="D95" s="101">
        <f t="shared" si="0"/>
        <v>0</v>
      </c>
      <c r="E95" s="98" t="str">
        <f t="shared" si="13"/>
        <v>Saury</v>
      </c>
      <c r="F95" s="101">
        <f t="shared" si="1"/>
        <v>0</v>
      </c>
      <c r="G95" s="98" t="str">
        <f t="shared" si="2"/>
        <v>Saury</v>
      </c>
      <c r="H95" s="101">
        <f t="shared" si="3"/>
        <v>0</v>
      </c>
      <c r="I95" s="98" t="str">
        <f t="shared" si="4"/>
        <v>Saury</v>
      </c>
      <c r="J95" s="105">
        <f t="shared" si="5"/>
        <v>0</v>
      </c>
      <c r="K95" s="96" t="str">
        <f t="shared" si="6"/>
        <v>Saury</v>
      </c>
      <c r="L95" s="101">
        <f t="shared" si="7"/>
        <v>0</v>
      </c>
      <c r="M95" s="98" t="str">
        <f t="shared" si="8"/>
        <v>Saury</v>
      </c>
      <c r="N95" s="105">
        <f t="shared" si="9"/>
        <v>0</v>
      </c>
      <c r="O95" s="96" t="str">
        <f t="shared" si="10"/>
        <v>Saury</v>
      </c>
      <c r="P95" s="105">
        <f t="shared" si="11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2"/>
        <v>Sprat</v>
      </c>
      <c r="D96" s="101">
        <f t="shared" si="0"/>
        <v>0</v>
      </c>
      <c r="E96" s="98" t="str">
        <f t="shared" si="13"/>
        <v>Sprat</v>
      </c>
      <c r="F96" s="101">
        <f t="shared" si="1"/>
        <v>571</v>
      </c>
      <c r="G96" s="98" t="str">
        <f t="shared" si="2"/>
        <v>Sprat</v>
      </c>
      <c r="H96" s="101">
        <f t="shared" si="3"/>
        <v>0</v>
      </c>
      <c r="I96" s="98" t="str">
        <f t="shared" si="4"/>
        <v>Sprat</v>
      </c>
      <c r="J96" s="105">
        <f t="shared" si="5"/>
        <v>571</v>
      </c>
      <c r="K96" s="96" t="str">
        <f t="shared" si="6"/>
        <v>Sprat</v>
      </c>
      <c r="L96" s="101">
        <f t="shared" si="7"/>
        <v>0</v>
      </c>
      <c r="M96" s="98" t="str">
        <f t="shared" si="8"/>
        <v>Sprat</v>
      </c>
      <c r="N96" s="105">
        <f t="shared" si="9"/>
        <v>571</v>
      </c>
      <c r="O96" s="96" t="str">
        <f t="shared" si="10"/>
        <v>Sprat</v>
      </c>
      <c r="P96" s="105">
        <f t="shared" si="11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2"/>
        <v>Mackerel</v>
      </c>
      <c r="D97" s="101">
        <f t="shared" si="0"/>
        <v>571</v>
      </c>
      <c r="E97" s="98" t="str">
        <f t="shared" si="13"/>
        <v>Mackerel</v>
      </c>
      <c r="F97" s="101">
        <f t="shared" si="1"/>
        <v>0</v>
      </c>
      <c r="G97" s="98" t="str">
        <f t="shared" si="2"/>
        <v>Mackerel</v>
      </c>
      <c r="H97" s="101">
        <f t="shared" si="3"/>
        <v>571</v>
      </c>
      <c r="I97" s="98" t="str">
        <f t="shared" si="4"/>
        <v>Mackerel</v>
      </c>
      <c r="J97" s="105">
        <f t="shared" si="5"/>
        <v>0</v>
      </c>
      <c r="K97" s="96" t="str">
        <f t="shared" si="6"/>
        <v>Mackerel</v>
      </c>
      <c r="L97" s="101">
        <f t="shared" si="7"/>
        <v>571</v>
      </c>
      <c r="M97" s="98" t="str">
        <f t="shared" si="8"/>
        <v>Mackerel</v>
      </c>
      <c r="N97" s="105">
        <f t="shared" si="9"/>
        <v>0</v>
      </c>
      <c r="O97" s="96" t="str">
        <f t="shared" si="10"/>
        <v>Mackerel</v>
      </c>
      <c r="P97" s="105">
        <f t="shared" si="11"/>
        <v>571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2"/>
        <v>Squid</v>
      </c>
      <c r="D98" s="101">
        <f t="shared" si="0"/>
        <v>0</v>
      </c>
      <c r="E98" s="98" t="str">
        <f t="shared" si="13"/>
        <v>Squid</v>
      </c>
      <c r="F98" s="101">
        <f t="shared" si="1"/>
        <v>0</v>
      </c>
      <c r="G98" s="98" t="str">
        <f t="shared" si="2"/>
        <v>Squid</v>
      </c>
      <c r="H98" s="101">
        <f t="shared" si="3"/>
        <v>0</v>
      </c>
      <c r="I98" s="98" t="str">
        <f t="shared" si="4"/>
        <v>Squid</v>
      </c>
      <c r="J98" s="105">
        <f t="shared" si="5"/>
        <v>0</v>
      </c>
      <c r="K98" s="96" t="str">
        <f t="shared" si="6"/>
        <v>Squid</v>
      </c>
      <c r="L98" s="101">
        <f t="shared" si="7"/>
        <v>0</v>
      </c>
      <c r="M98" s="98" t="str">
        <f t="shared" si="8"/>
        <v>Squid</v>
      </c>
      <c r="N98" s="105">
        <f t="shared" si="9"/>
        <v>0</v>
      </c>
      <c r="O98" s="96" t="str">
        <f t="shared" si="10"/>
        <v>Squid</v>
      </c>
      <c r="P98" s="105">
        <f t="shared" si="11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2"/>
        <v>Quail</v>
      </c>
      <c r="D99" s="101">
        <f t="shared" si="0"/>
        <v>0</v>
      </c>
      <c r="E99" s="98" t="str">
        <f t="shared" si="13"/>
        <v>Quail</v>
      </c>
      <c r="F99" s="101">
        <f t="shared" si="1"/>
        <v>0</v>
      </c>
      <c r="G99" s="98" t="str">
        <f t="shared" si="2"/>
        <v>Quail</v>
      </c>
      <c r="H99" s="101">
        <f t="shared" si="3"/>
        <v>0</v>
      </c>
      <c r="I99" s="98" t="str">
        <f t="shared" si="4"/>
        <v>Quail</v>
      </c>
      <c r="J99" s="105">
        <f t="shared" si="5"/>
        <v>0</v>
      </c>
      <c r="K99" s="96" t="str">
        <f t="shared" si="6"/>
        <v>Quail</v>
      </c>
      <c r="L99" s="101">
        <f t="shared" si="7"/>
        <v>0</v>
      </c>
      <c r="M99" s="98" t="str">
        <f t="shared" si="8"/>
        <v>Quail</v>
      </c>
      <c r="N99" s="105">
        <f t="shared" si="9"/>
        <v>0</v>
      </c>
      <c r="O99" s="96" t="str">
        <f t="shared" si="10"/>
        <v>Quail</v>
      </c>
      <c r="P99" s="105">
        <f t="shared" si="11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2"/>
        <v>Chicks</v>
      </c>
      <c r="D100" s="101">
        <f t="shared" si="0"/>
        <v>0</v>
      </c>
      <c r="E100" s="98" t="str">
        <f t="shared" si="13"/>
        <v>Chicks</v>
      </c>
      <c r="F100" s="101">
        <f t="shared" si="1"/>
        <v>0</v>
      </c>
      <c r="G100" s="98" t="str">
        <f t="shared" si="2"/>
        <v>Chicks</v>
      </c>
      <c r="H100" s="101">
        <f t="shared" si="3"/>
        <v>0</v>
      </c>
      <c r="I100" s="98" t="str">
        <f t="shared" si="4"/>
        <v>Chicks</v>
      </c>
      <c r="J100" s="105">
        <f t="shared" si="5"/>
        <v>0</v>
      </c>
      <c r="K100" s="96" t="str">
        <f t="shared" si="6"/>
        <v>Chicks</v>
      </c>
      <c r="L100" s="101">
        <f t="shared" si="7"/>
        <v>0</v>
      </c>
      <c r="M100" s="98" t="str">
        <f t="shared" si="8"/>
        <v>Chicks</v>
      </c>
      <c r="N100" s="105">
        <f t="shared" si="9"/>
        <v>0</v>
      </c>
      <c r="O100" s="96" t="str">
        <f t="shared" si="10"/>
        <v>Chicks</v>
      </c>
      <c r="P100" s="105">
        <f t="shared" si="11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2"/>
        <v>Adult Rat</v>
      </c>
      <c r="D101" s="101">
        <f t="shared" si="0"/>
        <v>0</v>
      </c>
      <c r="E101" s="98" t="str">
        <f t="shared" si="13"/>
        <v>Adult Rat</v>
      </c>
      <c r="F101" s="101">
        <f t="shared" si="1"/>
        <v>0</v>
      </c>
      <c r="G101" s="98" t="str">
        <f t="shared" si="2"/>
        <v>Adult Rat</v>
      </c>
      <c r="H101" s="101">
        <f t="shared" si="3"/>
        <v>0</v>
      </c>
      <c r="I101" s="98" t="str">
        <f t="shared" si="4"/>
        <v>Adult Rat</v>
      </c>
      <c r="J101" s="105">
        <f t="shared" si="5"/>
        <v>0</v>
      </c>
      <c r="K101" s="96" t="str">
        <f t="shared" si="6"/>
        <v>Adult Rat</v>
      </c>
      <c r="L101" s="101">
        <f t="shared" si="7"/>
        <v>0</v>
      </c>
      <c r="M101" s="98" t="str">
        <f t="shared" si="8"/>
        <v>Adult Rat</v>
      </c>
      <c r="N101" s="105">
        <f t="shared" si="9"/>
        <v>0</v>
      </c>
      <c r="O101" s="96" t="str">
        <f t="shared" si="10"/>
        <v>Adult Rat</v>
      </c>
      <c r="P101" s="105">
        <f t="shared" si="11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2"/>
        <v>Adult Mice</v>
      </c>
      <c r="D102" s="101">
        <f t="shared" si="0"/>
        <v>0</v>
      </c>
      <c r="E102" s="98" t="str">
        <f t="shared" si="13"/>
        <v>Adult Mice</v>
      </c>
      <c r="F102" s="101">
        <f t="shared" si="1"/>
        <v>0</v>
      </c>
      <c r="G102" s="98" t="str">
        <f t="shared" si="2"/>
        <v>Adult Mice</v>
      </c>
      <c r="H102" s="101">
        <f t="shared" si="3"/>
        <v>0</v>
      </c>
      <c r="I102" s="98" t="str">
        <f t="shared" si="4"/>
        <v>Adult Mice</v>
      </c>
      <c r="J102" s="105">
        <f t="shared" si="5"/>
        <v>0</v>
      </c>
      <c r="K102" s="96" t="str">
        <f t="shared" si="6"/>
        <v>Adult Mice</v>
      </c>
      <c r="L102" s="101">
        <f t="shared" si="7"/>
        <v>0</v>
      </c>
      <c r="M102" s="98" t="str">
        <f t="shared" si="8"/>
        <v>Adult Mice</v>
      </c>
      <c r="N102" s="105">
        <f t="shared" si="9"/>
        <v>0</v>
      </c>
      <c r="O102" s="96" t="str">
        <f t="shared" si="10"/>
        <v>Adult Mice</v>
      </c>
      <c r="P102" s="105">
        <f t="shared" si="11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2"/>
        <v>Adult Mice</v>
      </c>
      <c r="D103" s="101">
        <f t="shared" si="0"/>
        <v>0</v>
      </c>
      <c r="E103" s="98" t="str">
        <f t="shared" si="13"/>
        <v>Adult Mice</v>
      </c>
      <c r="F103" s="101">
        <f t="shared" si="1"/>
        <v>0</v>
      </c>
      <c r="G103" s="98" t="str">
        <f t="shared" si="2"/>
        <v>Adult Mice</v>
      </c>
      <c r="H103" s="101">
        <f t="shared" si="3"/>
        <v>0</v>
      </c>
      <c r="I103" s="98" t="str">
        <f t="shared" si="4"/>
        <v>Adult Mice</v>
      </c>
      <c r="J103" s="105">
        <f t="shared" si="5"/>
        <v>0</v>
      </c>
      <c r="K103" s="96" t="str">
        <f t="shared" si="6"/>
        <v>Adult Mice</v>
      </c>
      <c r="L103" s="101">
        <f t="shared" si="7"/>
        <v>0</v>
      </c>
      <c r="M103" s="98" t="str">
        <f t="shared" si="8"/>
        <v>Adult Mice</v>
      </c>
      <c r="N103" s="105">
        <f t="shared" si="9"/>
        <v>0</v>
      </c>
      <c r="O103" s="96" t="str">
        <f t="shared" si="10"/>
        <v>Adult Mice</v>
      </c>
      <c r="P103" s="105">
        <f t="shared" si="11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2"/>
        <v>Rabbit</v>
      </c>
      <c r="D104" s="101">
        <f t="shared" si="0"/>
        <v>0</v>
      </c>
      <c r="E104" s="98" t="str">
        <f t="shared" si="13"/>
        <v>Rabbit</v>
      </c>
      <c r="F104" s="101">
        <f t="shared" si="1"/>
        <v>0</v>
      </c>
      <c r="G104" s="98" t="str">
        <f t="shared" si="2"/>
        <v>Rabbit</v>
      </c>
      <c r="H104" s="101">
        <f t="shared" si="3"/>
        <v>0</v>
      </c>
      <c r="I104" s="98" t="str">
        <f t="shared" si="4"/>
        <v>Rabbit</v>
      </c>
      <c r="J104" s="105">
        <f t="shared" si="5"/>
        <v>0</v>
      </c>
      <c r="K104" s="96" t="str">
        <f t="shared" si="6"/>
        <v>Rabbit</v>
      </c>
      <c r="L104" s="101">
        <f t="shared" si="7"/>
        <v>0</v>
      </c>
      <c r="M104" s="98" t="str">
        <f t="shared" si="8"/>
        <v>Rabbit</v>
      </c>
      <c r="N104" s="105">
        <f t="shared" si="9"/>
        <v>0</v>
      </c>
      <c r="O104" s="96" t="str">
        <f t="shared" si="10"/>
        <v>Rabbit</v>
      </c>
      <c r="P104" s="105">
        <f t="shared" si="11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2"/>
        <v>Horse burger</v>
      </c>
      <c r="D105" s="101">
        <f t="shared" si="0"/>
        <v>0</v>
      </c>
      <c r="E105" s="98" t="str">
        <f t="shared" si="13"/>
        <v>Horse burger</v>
      </c>
      <c r="F105" s="101">
        <f t="shared" si="1"/>
        <v>0</v>
      </c>
      <c r="G105" s="98" t="str">
        <f t="shared" si="2"/>
        <v>Horse burger</v>
      </c>
      <c r="H105" s="101">
        <f t="shared" si="3"/>
        <v>0</v>
      </c>
      <c r="I105" s="98" t="str">
        <f t="shared" si="4"/>
        <v>Horse burger</v>
      </c>
      <c r="J105" s="105">
        <f t="shared" si="5"/>
        <v>0</v>
      </c>
      <c r="K105" s="96" t="str">
        <f t="shared" si="6"/>
        <v>Horse burger</v>
      </c>
      <c r="L105" s="101">
        <f t="shared" si="7"/>
        <v>0</v>
      </c>
      <c r="M105" s="98" t="str">
        <f t="shared" si="8"/>
        <v>Horse burger</v>
      </c>
      <c r="N105" s="105">
        <f t="shared" si="9"/>
        <v>0</v>
      </c>
      <c r="O105" s="96" t="str">
        <f t="shared" si="10"/>
        <v>Horse burger</v>
      </c>
      <c r="P105" s="105">
        <f t="shared" si="11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2"/>
        <v>Horse meat</v>
      </c>
      <c r="D106" s="101">
        <f t="shared" si="0"/>
        <v>0</v>
      </c>
      <c r="E106" s="98" t="str">
        <f t="shared" si="13"/>
        <v>Horse meat</v>
      </c>
      <c r="F106" s="101">
        <f t="shared" si="1"/>
        <v>0</v>
      </c>
      <c r="G106" s="98" t="str">
        <f t="shared" si="2"/>
        <v>Horse meat</v>
      </c>
      <c r="H106" s="101">
        <f t="shared" si="3"/>
        <v>0</v>
      </c>
      <c r="I106" s="98" t="str">
        <f t="shared" si="4"/>
        <v>Horse meat</v>
      </c>
      <c r="J106" s="105">
        <f t="shared" si="5"/>
        <v>0</v>
      </c>
      <c r="K106" s="96" t="str">
        <f t="shared" si="6"/>
        <v>Horse meat</v>
      </c>
      <c r="L106" s="101">
        <f t="shared" si="7"/>
        <v>0</v>
      </c>
      <c r="M106" s="98" t="str">
        <f t="shared" si="8"/>
        <v>Horse meat</v>
      </c>
      <c r="N106" s="105">
        <f t="shared" si="9"/>
        <v>0</v>
      </c>
      <c r="O106" s="96" t="str">
        <f t="shared" si="10"/>
        <v>Horse meat</v>
      </c>
      <c r="P106" s="105">
        <f t="shared" si="11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2"/>
        <v>Crayfish</v>
      </c>
      <c r="D107" s="101">
        <f t="shared" si="0"/>
        <v>0</v>
      </c>
      <c r="E107" s="98" t="str">
        <f t="shared" si="13"/>
        <v>Crayfish</v>
      </c>
      <c r="F107" s="101">
        <f t="shared" si="1"/>
        <v>0</v>
      </c>
      <c r="G107" s="98" t="str">
        <f t="shared" si="2"/>
        <v>Crayfish</v>
      </c>
      <c r="H107" s="101">
        <f t="shared" si="3"/>
        <v>0</v>
      </c>
      <c r="I107" s="98" t="str">
        <f t="shared" si="4"/>
        <v>Crayfish</v>
      </c>
      <c r="J107" s="105">
        <f t="shared" si="5"/>
        <v>0</v>
      </c>
      <c r="K107" s="96" t="str">
        <f t="shared" si="6"/>
        <v>Crayfish</v>
      </c>
      <c r="L107" s="101">
        <f t="shared" si="7"/>
        <v>0</v>
      </c>
      <c r="M107" s="98" t="str">
        <f t="shared" si="8"/>
        <v>Crayfish</v>
      </c>
      <c r="N107" s="105">
        <f t="shared" si="9"/>
        <v>0</v>
      </c>
      <c r="O107" s="96" t="str">
        <f t="shared" si="10"/>
        <v>Crayfish</v>
      </c>
      <c r="P107" s="105">
        <f t="shared" si="11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2"/>
        <v>Prawns</v>
      </c>
      <c r="D108" s="101">
        <f t="shared" si="0"/>
        <v>0</v>
      </c>
      <c r="E108" s="98" t="str">
        <f t="shared" si="13"/>
        <v>Prawns</v>
      </c>
      <c r="F108" s="101">
        <f t="shared" si="1"/>
        <v>0</v>
      </c>
      <c r="G108" s="98" t="str">
        <f t="shared" si="2"/>
        <v>Prawns</v>
      </c>
      <c r="H108" s="101">
        <f t="shared" si="3"/>
        <v>0</v>
      </c>
      <c r="I108" s="98" t="str">
        <f t="shared" si="4"/>
        <v>Prawns</v>
      </c>
      <c r="J108" s="105">
        <f t="shared" si="5"/>
        <v>0</v>
      </c>
      <c r="K108" s="96" t="str">
        <f t="shared" si="6"/>
        <v>Prawns</v>
      </c>
      <c r="L108" s="101">
        <f t="shared" si="7"/>
        <v>0</v>
      </c>
      <c r="M108" s="98" t="str">
        <f t="shared" si="8"/>
        <v>Prawns</v>
      </c>
      <c r="N108" s="105">
        <f t="shared" si="9"/>
        <v>0</v>
      </c>
      <c r="O108" s="96" t="str">
        <f t="shared" si="10"/>
        <v>Prawns</v>
      </c>
      <c r="P108" s="105">
        <f t="shared" si="11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2"/>
        <v>Mussel</v>
      </c>
      <c r="D109" s="102">
        <f t="shared" si="0"/>
        <v>0</v>
      </c>
      <c r="E109" s="100" t="str">
        <f t="shared" si="13"/>
        <v>Mussel</v>
      </c>
      <c r="F109" s="102">
        <f t="shared" si="1"/>
        <v>0</v>
      </c>
      <c r="G109" s="100" t="str">
        <f t="shared" si="2"/>
        <v>Mussel</v>
      </c>
      <c r="H109" s="102">
        <f t="shared" si="3"/>
        <v>0</v>
      </c>
      <c r="I109" s="100" t="str">
        <f t="shared" si="4"/>
        <v>Mussel</v>
      </c>
      <c r="J109" s="106">
        <f t="shared" si="5"/>
        <v>0</v>
      </c>
      <c r="K109" s="99" t="str">
        <f t="shared" si="6"/>
        <v>Mussel</v>
      </c>
      <c r="L109" s="102">
        <f t="shared" si="7"/>
        <v>0</v>
      </c>
      <c r="M109" s="100" t="str">
        <f t="shared" si="8"/>
        <v>Mussel</v>
      </c>
      <c r="N109" s="106">
        <f t="shared" si="9"/>
        <v>0</v>
      </c>
      <c r="O109" s="99" t="str">
        <f t="shared" si="10"/>
        <v>Mussel</v>
      </c>
      <c r="P109" s="106">
        <f t="shared" si="11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6007-DFB2-F34A-A22B-5C29F7CCE98F}">
  <sheetPr codeName="Sheet19">
    <tabColor theme="8"/>
    <pageSetUpPr fitToPage="1"/>
  </sheetPr>
  <dimension ref="A1:P113"/>
  <sheetViews>
    <sheetView view="pageLayout" zoomScaleNormal="70" zoomScaleSheetLayoutView="85" workbookViewId="0">
      <selection activeCell="P34" sqref="P34"/>
    </sheetView>
  </sheetViews>
  <sheetFormatPr baseColWidth="10" defaultRowHeight="16" x14ac:dyDescent="0.2"/>
  <cols>
    <col min="1" max="1" width="14.1640625" customWidth="1"/>
    <col min="2" max="2" width="0.83203125" customWidth="1"/>
    <col min="3" max="3" width="11.1640625" customWidth="1"/>
    <col min="4" max="4" width="6.83203125" customWidth="1"/>
    <col min="5" max="5" width="11.1640625" customWidth="1"/>
    <col min="6" max="6" width="6.83203125" customWidth="1"/>
    <col min="7" max="7" width="11.1640625" customWidth="1"/>
    <col min="8" max="8" width="6.83203125" customWidth="1"/>
    <col min="9" max="9" width="11.1640625" customWidth="1"/>
    <col min="10" max="10" width="6.83203125" customWidth="1"/>
    <col min="11" max="11" width="11.1640625" customWidth="1"/>
    <col min="12" max="12" width="6.83203125" customWidth="1"/>
    <col min="13" max="13" width="11.1640625" customWidth="1"/>
    <col min="14" max="14" width="6.83203125" customWidth="1"/>
    <col min="15" max="15" width="11.1640625" customWidth="1"/>
    <col min="16" max="16" width="6.83203125" customWidth="1"/>
    <col min="17" max="17" width="2.1640625" bestFit="1" customWidth="1"/>
    <col min="18" max="249" width="8.83203125" customWidth="1"/>
  </cols>
  <sheetData>
    <row r="1" spans="1:16" ht="29" customHeight="1" thickBot="1" x14ac:dyDescent="0.25">
      <c r="A1" s="286" t="s">
        <v>194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7" thickBot="1" x14ac:dyDescent="0.25">
      <c r="A2" s="27" t="s">
        <v>0</v>
      </c>
      <c r="B2" s="26"/>
      <c r="C2" s="287" t="s">
        <v>195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5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5">
      <c r="A4" s="27" t="s">
        <v>1</v>
      </c>
      <c r="B4" s="26"/>
      <c r="C4" s="321">
        <v>0</v>
      </c>
      <c r="D4" s="322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5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5">
      <c r="A6" s="27" t="s">
        <v>2</v>
      </c>
      <c r="B6" s="26"/>
      <c r="C6" s="289">
        <v>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5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7" thickBot="1" x14ac:dyDescent="0.25">
      <c r="A8" s="27" t="s">
        <v>15</v>
      </c>
      <c r="B8" s="26"/>
      <c r="C8" s="293">
        <v>0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5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7" thickBot="1" x14ac:dyDescent="0.25">
      <c r="A10" s="27" t="s">
        <v>99</v>
      </c>
      <c r="B10" s="26"/>
      <c r="C10" s="295">
        <v>6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0" customFormat="1" ht="16" customHeight="1" x14ac:dyDescent="0.2">
      <c r="C12" s="323" t="s">
        <v>3</v>
      </c>
      <c r="D12" s="324"/>
      <c r="E12" s="323" t="s">
        <v>4</v>
      </c>
      <c r="F12" s="325"/>
      <c r="G12" s="323" t="s">
        <v>5</v>
      </c>
      <c r="H12" s="325"/>
      <c r="I12" s="323" t="s">
        <v>6</v>
      </c>
      <c r="J12" s="325"/>
      <c r="K12" s="323" t="s">
        <v>7</v>
      </c>
      <c r="L12" s="325"/>
      <c r="M12" s="323" t="s">
        <v>8</v>
      </c>
      <c r="N12" s="325"/>
      <c r="O12" s="323" t="s">
        <v>9</v>
      </c>
      <c r="P12" s="325"/>
    </row>
    <row r="13" spans="1:16" s="20" customFormat="1" ht="14" thickBot="1" x14ac:dyDescent="0.25">
      <c r="C13" s="243" t="s">
        <v>14</v>
      </c>
      <c r="D13" s="244" t="s">
        <v>30</v>
      </c>
      <c r="E13" s="243" t="s">
        <v>14</v>
      </c>
      <c r="F13" s="244" t="s">
        <v>30</v>
      </c>
      <c r="G13" s="243" t="s">
        <v>14</v>
      </c>
      <c r="H13" s="244" t="s">
        <v>30</v>
      </c>
      <c r="I13" s="243" t="s">
        <v>14</v>
      </c>
      <c r="J13" s="244" t="s">
        <v>30</v>
      </c>
      <c r="K13" s="243" t="s">
        <v>14</v>
      </c>
      <c r="L13" s="244" t="s">
        <v>30</v>
      </c>
      <c r="M13" s="243" t="s">
        <v>14</v>
      </c>
      <c r="N13" s="244" t="s">
        <v>30</v>
      </c>
      <c r="O13" s="243" t="s">
        <v>14</v>
      </c>
      <c r="P13" s="244" t="s">
        <v>30</v>
      </c>
    </row>
    <row r="14" spans="1:16" ht="6" customHeight="1" x14ac:dyDescent="0.2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2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2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2">
      <c r="A17" s="6" t="s">
        <v>19</v>
      </c>
      <c r="B17" s="6"/>
      <c r="C17" s="55"/>
      <c r="D17" s="54"/>
      <c r="E17" s="55"/>
      <c r="F17" s="54"/>
      <c r="G17" s="55"/>
      <c r="H17" s="56"/>
      <c r="I17" s="55"/>
      <c r="J17" s="54"/>
      <c r="K17" s="55"/>
      <c r="L17" s="56"/>
      <c r="M17" s="55"/>
      <c r="N17" s="54"/>
      <c r="O17" s="10"/>
      <c r="P17" s="11"/>
    </row>
    <row r="18" spans="1:16" x14ac:dyDescent="0.2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2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2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2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2">
      <c r="A22" s="6" t="s">
        <v>11</v>
      </c>
      <c r="B22" s="6"/>
      <c r="C22" s="51" t="s">
        <v>136</v>
      </c>
      <c r="D22" s="11">
        <v>350</v>
      </c>
      <c r="E22" s="132" t="s">
        <v>136</v>
      </c>
      <c r="F22" s="56">
        <v>350</v>
      </c>
      <c r="G22" s="132" t="s">
        <v>136</v>
      </c>
      <c r="H22" s="56">
        <v>350</v>
      </c>
      <c r="I22" s="132" t="s">
        <v>136</v>
      </c>
      <c r="J22" s="56">
        <v>350</v>
      </c>
      <c r="K22" s="132" t="s">
        <v>136</v>
      </c>
      <c r="L22" s="56">
        <v>350</v>
      </c>
      <c r="M22" s="132" t="s">
        <v>136</v>
      </c>
      <c r="N22" s="56">
        <v>350</v>
      </c>
      <c r="O22" s="132"/>
      <c r="P22" s="56"/>
    </row>
    <row r="23" spans="1:16" x14ac:dyDescent="0.2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2">
      <c r="A24" s="6" t="s">
        <v>48</v>
      </c>
      <c r="B24" s="6"/>
      <c r="C24" s="10" t="s">
        <v>190</v>
      </c>
      <c r="D24" s="5">
        <v>250</v>
      </c>
      <c r="E24" s="10" t="s">
        <v>190</v>
      </c>
      <c r="F24" s="5">
        <v>250</v>
      </c>
      <c r="G24" s="10" t="s">
        <v>190</v>
      </c>
      <c r="H24" s="5">
        <v>250</v>
      </c>
      <c r="I24" s="10" t="s">
        <v>190</v>
      </c>
      <c r="J24" s="5">
        <v>250</v>
      </c>
      <c r="K24" s="10" t="s">
        <v>190</v>
      </c>
      <c r="L24" s="5">
        <v>250</v>
      </c>
      <c r="M24" s="10" t="s">
        <v>190</v>
      </c>
      <c r="N24" s="5">
        <v>250</v>
      </c>
      <c r="O24" s="10"/>
      <c r="P24" s="11"/>
    </row>
    <row r="25" spans="1:16" x14ac:dyDescent="0.2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2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2">
      <c r="A27" s="3" t="s">
        <v>21</v>
      </c>
      <c r="B27" s="3"/>
      <c r="C27" s="39"/>
      <c r="D27" s="40"/>
      <c r="E27" s="39" t="s">
        <v>191</v>
      </c>
      <c r="F27" s="40"/>
      <c r="G27" s="39"/>
      <c r="H27" s="40"/>
      <c r="I27" s="39" t="s">
        <v>191</v>
      </c>
      <c r="J27" s="40"/>
      <c r="K27" s="39"/>
      <c r="L27" s="40"/>
      <c r="M27" s="39" t="s">
        <v>191</v>
      </c>
      <c r="N27" s="40"/>
      <c r="O27" s="39"/>
      <c r="P27" s="41"/>
    </row>
    <row r="28" spans="1:16" x14ac:dyDescent="0.2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2">
      <c r="A29" s="6" t="s">
        <v>19</v>
      </c>
      <c r="B29" s="6"/>
      <c r="C29" s="10"/>
      <c r="D29" s="5"/>
      <c r="E29" s="10" t="s">
        <v>162</v>
      </c>
      <c r="F29" s="5">
        <v>40</v>
      </c>
      <c r="G29" s="10"/>
      <c r="H29" s="5"/>
      <c r="I29" s="10" t="s">
        <v>192</v>
      </c>
      <c r="J29" s="5">
        <v>40</v>
      </c>
      <c r="K29" s="10"/>
      <c r="L29" s="5"/>
      <c r="M29" s="10" t="s">
        <v>193</v>
      </c>
      <c r="N29" s="5">
        <v>40</v>
      </c>
      <c r="O29" s="10"/>
      <c r="P29" s="11"/>
    </row>
    <row r="30" spans="1:16" x14ac:dyDescent="0.2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2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2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2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2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7" thickBot="1" x14ac:dyDescent="0.25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5">
      <c r="A36" s="3"/>
      <c r="B36" s="3"/>
      <c r="C36" s="5"/>
      <c r="D36" s="5"/>
      <c r="E36" s="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7" thickBot="1" x14ac:dyDescent="0.25">
      <c r="A37" s="3"/>
      <c r="B37" s="3"/>
      <c r="C37" s="245" t="s">
        <v>35</v>
      </c>
      <c r="D37" s="28">
        <f>SUM(D15:D35)</f>
        <v>600</v>
      </c>
      <c r="E37" s="245" t="s">
        <v>35</v>
      </c>
      <c r="F37" s="28">
        <f>SUM(F15:F35)</f>
        <v>640</v>
      </c>
      <c r="G37" s="245" t="s">
        <v>35</v>
      </c>
      <c r="H37" s="28">
        <f>SUM(H15:H35)</f>
        <v>600</v>
      </c>
      <c r="I37" s="245" t="s">
        <v>35</v>
      </c>
      <c r="J37" s="28">
        <f>SUM(J15:J35)</f>
        <v>640</v>
      </c>
      <c r="K37" s="245" t="s">
        <v>35</v>
      </c>
      <c r="L37" s="28">
        <f>SUM(L15:L35)</f>
        <v>600</v>
      </c>
      <c r="M37" s="245" t="s">
        <v>35</v>
      </c>
      <c r="N37" s="28">
        <f>SUM(N15:N35)</f>
        <v>640</v>
      </c>
      <c r="O37" s="245" t="s">
        <v>35</v>
      </c>
      <c r="P37" s="28">
        <f>SUM(P15:P35)</f>
        <v>0</v>
      </c>
    </row>
    <row r="38" spans="1:16" ht="6" customHeight="1" thickBo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7" thickBot="1" x14ac:dyDescent="0.25">
      <c r="A39" s="3"/>
      <c r="B39" s="3"/>
      <c r="C39" s="245" t="s">
        <v>34</v>
      </c>
      <c r="D39" s="30" t="e">
        <f>D37/$C$6</f>
        <v>#DIV/0!</v>
      </c>
      <c r="E39" s="245" t="s">
        <v>34</v>
      </c>
      <c r="F39" s="30" t="e">
        <f>F37/$C$6</f>
        <v>#DIV/0!</v>
      </c>
      <c r="G39" s="245" t="s">
        <v>34</v>
      </c>
      <c r="H39" s="30" t="e">
        <f>H37/$C$6</f>
        <v>#DIV/0!</v>
      </c>
      <c r="I39" s="245" t="s">
        <v>34</v>
      </c>
      <c r="J39" s="30" t="e">
        <f>J37/$C$6</f>
        <v>#DIV/0!</v>
      </c>
      <c r="K39" s="245" t="s">
        <v>34</v>
      </c>
      <c r="L39" s="30" t="e">
        <f>L37/$C$6</f>
        <v>#DIV/0!</v>
      </c>
      <c r="M39" s="245" t="s">
        <v>34</v>
      </c>
      <c r="N39" s="30" t="e">
        <f>N37/$C$6</f>
        <v>#DIV/0!</v>
      </c>
      <c r="O39" s="245" t="s">
        <v>34</v>
      </c>
      <c r="P39" s="30" t="e">
        <f>P37/$C$6</f>
        <v>#DIV/0!</v>
      </c>
    </row>
    <row r="40" spans="1:16" ht="6" customHeight="1" thickBo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7" thickBot="1" x14ac:dyDescent="0.25">
      <c r="A41" s="1"/>
      <c r="B41" s="1"/>
      <c r="C41" s="1"/>
      <c r="D41" s="247"/>
      <c r="E41" s="246"/>
      <c r="F41" s="248" t="s">
        <v>24</v>
      </c>
      <c r="G41" s="31">
        <f>D37+F37+H37+J37+L37+N37+P37</f>
        <v>3720</v>
      </c>
      <c r="H41" s="22" t="s">
        <v>23</v>
      </c>
      <c r="I41" s="1"/>
      <c r="J41" s="247"/>
      <c r="K41" s="246"/>
      <c r="L41" s="248" t="s">
        <v>25</v>
      </c>
      <c r="M41" s="32" t="e">
        <f>(G41/C6)*100</f>
        <v>#DIV/0!</v>
      </c>
      <c r="N41" s="22" t="s">
        <v>26</v>
      </c>
      <c r="O41" s="1"/>
      <c r="P41" s="1"/>
    </row>
    <row r="42" spans="1:16" ht="17" thickBot="1" x14ac:dyDescent="0.25">
      <c r="A42" s="1"/>
      <c r="B42" s="1"/>
      <c r="C42" s="1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1"/>
      <c r="P42" s="1"/>
    </row>
    <row r="43" spans="1:16" ht="17" customHeight="1" thickBot="1" x14ac:dyDescent="0.25">
      <c r="A43" s="1"/>
      <c r="B43" s="1"/>
      <c r="C43" s="1"/>
      <c r="D43" s="326" t="s">
        <v>17</v>
      </c>
      <c r="E43" s="327"/>
      <c r="F43" s="327"/>
      <c r="G43" s="327"/>
      <c r="H43" s="327"/>
      <c r="I43" s="327"/>
      <c r="J43" s="327"/>
      <c r="K43" s="327"/>
      <c r="L43" s="327"/>
      <c r="M43" s="327"/>
      <c r="N43" s="328"/>
      <c r="O43" s="1"/>
      <c r="P43" s="1"/>
    </row>
    <row r="44" spans="1:16" x14ac:dyDescent="0.2">
      <c r="A44" s="1"/>
      <c r="B44" s="1"/>
      <c r="C44" s="1"/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  <c r="O44" s="1"/>
      <c r="P44" s="1"/>
    </row>
    <row r="45" spans="1:16" x14ac:dyDescent="0.2">
      <c r="A45" s="1"/>
      <c r="B45" s="1"/>
      <c r="C45" s="1"/>
      <c r="D45" s="2"/>
      <c r="E45" s="14"/>
      <c r="F45" s="1"/>
      <c r="G45" s="2"/>
      <c r="H45" s="14"/>
      <c r="I45" s="1"/>
      <c r="J45" s="2"/>
      <c r="K45" s="14"/>
      <c r="L45" s="1"/>
      <c r="M45" s="2"/>
      <c r="N45" s="14"/>
      <c r="O45" s="1"/>
      <c r="P45" s="1"/>
    </row>
    <row r="46" spans="1:16" x14ac:dyDescent="0.2">
      <c r="A46" s="1"/>
      <c r="B46" s="1"/>
      <c r="C46" s="1"/>
      <c r="D46" s="2"/>
      <c r="E46" s="14"/>
      <c r="F46" s="1"/>
      <c r="G46" s="2"/>
      <c r="H46" s="14"/>
      <c r="I46" s="1"/>
      <c r="J46" s="2"/>
      <c r="K46" s="14"/>
      <c r="L46" s="1"/>
      <c r="M46" s="2"/>
      <c r="N46" s="14"/>
      <c r="O46" s="1"/>
      <c r="P46" s="1"/>
    </row>
    <row r="47" spans="1:16" ht="17" thickBot="1" x14ac:dyDescent="0.25">
      <c r="A47" s="1"/>
      <c r="B47" s="1"/>
      <c r="C47" s="1"/>
      <c r="D47" s="16"/>
      <c r="E47" s="17"/>
      <c r="F47" s="1"/>
      <c r="G47" s="16"/>
      <c r="H47" s="17"/>
      <c r="I47" s="1"/>
      <c r="J47" s="16"/>
      <c r="K47" s="17"/>
      <c r="L47" s="1"/>
      <c r="M47" s="16"/>
      <c r="N47" s="17"/>
      <c r="O47" s="1"/>
      <c r="P47" s="1"/>
    </row>
    <row r="49" spans="1:16" ht="17" thickBot="1" x14ac:dyDescent="0.25">
      <c r="A49" s="1"/>
      <c r="B49" s="1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7" thickBot="1" x14ac:dyDescent="0.25">
      <c r="A50" s="265" t="s">
        <v>142</v>
      </c>
      <c r="B50" s="266"/>
      <c r="C50" s="267"/>
      <c r="D50" s="268"/>
      <c r="E50" s="268"/>
      <c r="F50" s="268"/>
      <c r="G50" s="269"/>
      <c r="H50" s="1"/>
      <c r="I50" s="1"/>
      <c r="J50" s="265" t="s">
        <v>108</v>
      </c>
      <c r="K50" s="266"/>
      <c r="L50" s="312"/>
      <c r="M50" s="313"/>
      <c r="N50" s="313"/>
      <c r="O50" s="313"/>
      <c r="P50" s="314"/>
    </row>
    <row r="51" spans="1:16" hidden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t="13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2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2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2">
      <c r="A57" s="52"/>
      <c r="B57" s="51"/>
      <c r="C57" s="107">
        <v>0</v>
      </c>
      <c r="D57" s="107">
        <v>0</v>
      </c>
      <c r="E57" s="87">
        <v>0</v>
      </c>
      <c r="F57" s="88">
        <v>0</v>
      </c>
      <c r="G57" s="91">
        <v>0</v>
      </c>
      <c r="H57" s="91">
        <v>0</v>
      </c>
      <c r="I57" s="87">
        <v>0</v>
      </c>
      <c r="J57" s="88">
        <v>0</v>
      </c>
      <c r="K57" s="91">
        <v>0</v>
      </c>
      <c r="L57" s="91">
        <v>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2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2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2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2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2">
      <c r="A62" s="52"/>
      <c r="B62" s="51"/>
      <c r="C62" s="107" t="str">
        <v>Pellet 12mm</v>
      </c>
      <c r="D62" s="107">
        <v>350</v>
      </c>
      <c r="E62" s="87" t="str">
        <v>Pellet 12mm</v>
      </c>
      <c r="F62" s="88">
        <v>350</v>
      </c>
      <c r="G62" s="91" t="str">
        <v>Pellet 12mm</v>
      </c>
      <c r="H62" s="91">
        <v>350</v>
      </c>
      <c r="I62" s="87" t="str">
        <v>Pellet 12mm</v>
      </c>
      <c r="J62" s="88">
        <v>350</v>
      </c>
      <c r="K62" s="91" t="str">
        <v>Pellet 12mm</v>
      </c>
      <c r="L62" s="91">
        <v>350</v>
      </c>
      <c r="M62" s="87" t="str">
        <v>Pellet 12mm</v>
      </c>
      <c r="N62" s="88">
        <v>350</v>
      </c>
      <c r="O62" s="91">
        <v>0</v>
      </c>
      <c r="P62" s="88">
        <v>0</v>
      </c>
    </row>
    <row r="63" spans="1:16" ht="9.25" hidden="1" customHeight="1" x14ac:dyDescent="0.2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2">
      <c r="A64" s="52"/>
      <c r="B64" s="51"/>
      <c r="C64" s="107" t="str">
        <v>Assorted veg</v>
      </c>
      <c r="D64" s="107">
        <v>250</v>
      </c>
      <c r="E64" s="87" t="str">
        <v>Assorted veg</v>
      </c>
      <c r="F64" s="88">
        <v>250</v>
      </c>
      <c r="G64" s="91" t="str">
        <v>Assorted veg</v>
      </c>
      <c r="H64" s="91">
        <v>250</v>
      </c>
      <c r="I64" s="87" t="str">
        <v>Assorted veg</v>
      </c>
      <c r="J64" s="88">
        <v>250</v>
      </c>
      <c r="K64" s="91" t="str">
        <v>Assorted veg</v>
      </c>
      <c r="L64" s="91">
        <v>250</v>
      </c>
      <c r="M64" s="87" t="str">
        <v>Assorted veg</v>
      </c>
      <c r="N64" s="88">
        <v>250</v>
      </c>
      <c r="O64" s="91">
        <v>0</v>
      </c>
      <c r="P64" s="88">
        <v>0</v>
      </c>
    </row>
    <row r="65" spans="1:16" ht="9.25" hidden="1" customHeight="1" x14ac:dyDescent="0.2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2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2">
      <c r="A67" s="52"/>
      <c r="B67" s="51"/>
      <c r="C67" s="107">
        <v>0</v>
      </c>
      <c r="D67" s="107">
        <v>0</v>
      </c>
      <c r="E67" s="87" t="str">
        <v>Mbu Pufer</v>
      </c>
      <c r="F67" s="88">
        <v>0</v>
      </c>
      <c r="G67" s="91">
        <v>0</v>
      </c>
      <c r="H67" s="91">
        <v>0</v>
      </c>
      <c r="I67" s="87" t="str">
        <v>Mbu Pufer</v>
      </c>
      <c r="J67" s="88">
        <v>0</v>
      </c>
      <c r="K67" s="91">
        <v>0</v>
      </c>
      <c r="L67" s="91">
        <v>0</v>
      </c>
      <c r="M67" s="87" t="str">
        <v>Mbu Pufer</v>
      </c>
      <c r="N67" s="88">
        <v>0</v>
      </c>
      <c r="O67" s="91">
        <v>0</v>
      </c>
      <c r="P67" s="88">
        <v>0</v>
      </c>
    </row>
    <row r="68" spans="1:16" ht="9.25" hidden="1" customHeight="1" x14ac:dyDescent="0.2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2">
      <c r="A69" s="52"/>
      <c r="B69" s="51"/>
      <c r="C69" s="107">
        <v>0</v>
      </c>
      <c r="D69" s="107">
        <v>0</v>
      </c>
      <c r="E69" s="87" t="str">
        <v>Crayfish</v>
      </c>
      <c r="F69" s="88">
        <v>40</v>
      </c>
      <c r="G69" s="91">
        <v>0</v>
      </c>
      <c r="H69" s="91">
        <v>0</v>
      </c>
      <c r="I69" s="87" t="str">
        <v>Lobworm</v>
      </c>
      <c r="J69" s="88">
        <v>40</v>
      </c>
      <c r="K69" s="91">
        <v>0</v>
      </c>
      <c r="L69" s="91">
        <v>0</v>
      </c>
      <c r="M69" s="87" t="str">
        <v>Morio worms</v>
      </c>
      <c r="N69" s="88">
        <v>40</v>
      </c>
      <c r="O69" s="91">
        <v>0</v>
      </c>
      <c r="P69" s="88">
        <v>0</v>
      </c>
    </row>
    <row r="70" spans="1:16" ht="9.25" hidden="1" customHeight="1" x14ac:dyDescent="0.2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2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2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2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2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5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idden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3" hidden="1" x14ac:dyDescent="0.2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si="11"/>
        <v>Razorclam</v>
      </c>
      <c r="D94" s="101">
        <f t="shared" si="12"/>
        <v>0</v>
      </c>
      <c r="E94" s="98" t="str">
        <f t="shared" si="13"/>
        <v>Razorclam</v>
      </c>
      <c r="F94" s="101">
        <f t="shared" si="0"/>
        <v>0</v>
      </c>
      <c r="G94" s="98" t="str">
        <f t="shared" si="1"/>
        <v>Razorclam</v>
      </c>
      <c r="H94" s="101">
        <f t="shared" si="2"/>
        <v>0</v>
      </c>
      <c r="I94" s="98" t="str">
        <f t="shared" si="3"/>
        <v>Razorclam</v>
      </c>
      <c r="J94" s="105">
        <f t="shared" si="4"/>
        <v>0</v>
      </c>
      <c r="K94" s="96" t="str">
        <f t="shared" si="5"/>
        <v>Razorclam</v>
      </c>
      <c r="L94" s="101">
        <f t="shared" si="6"/>
        <v>0</v>
      </c>
      <c r="M94" s="98" t="str">
        <f t="shared" si="7"/>
        <v>Razorclam</v>
      </c>
      <c r="N94" s="105">
        <f t="shared" si="8"/>
        <v>0</v>
      </c>
      <c r="O94" s="96" t="str">
        <f t="shared" si="9"/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0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40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0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idden="1" x14ac:dyDescent="0.2"/>
  </sheetData>
  <mergeCells count="44">
    <mergeCell ref="O53:P53"/>
    <mergeCell ref="B77:P77"/>
    <mergeCell ref="C78:D78"/>
    <mergeCell ref="E78:F78"/>
    <mergeCell ref="G78:H78"/>
    <mergeCell ref="I78:J78"/>
    <mergeCell ref="K78:L78"/>
    <mergeCell ref="M78:N78"/>
    <mergeCell ref="O78:P78"/>
    <mergeCell ref="C53:D53"/>
    <mergeCell ref="E53:F53"/>
    <mergeCell ref="G53:H53"/>
    <mergeCell ref="I53:J53"/>
    <mergeCell ref="K53:L53"/>
    <mergeCell ref="M53:N53"/>
    <mergeCell ref="B52:P52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D43:N43"/>
    <mergeCell ref="A50:B50"/>
    <mergeCell ref="C50:G50"/>
    <mergeCell ref="J50:K50"/>
    <mergeCell ref="L50:P50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</mergeCells>
  <printOptions horizontalCentered="1"/>
  <pageMargins left="0.25" right="0.25" top="0.75" bottom="0.75" header="0.3" footer="0.3"/>
  <pageSetup scale="76" orientation="landscape"/>
  <headerFooter alignWithMargins="0">
    <oddHeader>&amp;R&amp;K000000Sealife Adventure — Diet Sheets</oddHeader>
    <oddFooter>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1B5A-728A-E64B-8E88-6E7A25164123}">
  <sheetPr codeName="Sheet8">
    <tabColor theme="9"/>
  </sheetPr>
  <dimension ref="A1:P113"/>
  <sheetViews>
    <sheetView view="pageLayout" zoomScaleNormal="70" zoomScaleSheetLayoutView="85" workbookViewId="0">
      <selection activeCell="K24" sqref="K24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127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126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321">
        <v>2</v>
      </c>
      <c r="D4" s="322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SUM(E45:E47)+SUM(H45:H47)+SUM(K45:K47)+SUM(N45:N47)</f>
        <v>2400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32" t="s">
        <v>3</v>
      </c>
      <c r="D12" s="333"/>
      <c r="E12" s="332" t="s">
        <v>4</v>
      </c>
      <c r="F12" s="334"/>
      <c r="G12" s="332" t="s">
        <v>5</v>
      </c>
      <c r="H12" s="334"/>
      <c r="I12" s="332" t="s">
        <v>6</v>
      </c>
      <c r="J12" s="334"/>
      <c r="K12" s="332" t="s">
        <v>7</v>
      </c>
      <c r="L12" s="334"/>
      <c r="M12" s="332" t="s">
        <v>8</v>
      </c>
      <c r="N12" s="334"/>
      <c r="O12" s="332" t="s">
        <v>9</v>
      </c>
      <c r="P12" s="334"/>
    </row>
    <row r="13" spans="1:16" s="20" customFormat="1" ht="14" thickBot="1" x14ac:dyDescent="0.25">
      <c r="C13" s="184" t="s">
        <v>14</v>
      </c>
      <c r="D13" s="185" t="s">
        <v>30</v>
      </c>
      <c r="E13" s="184" t="s">
        <v>14</v>
      </c>
      <c r="F13" s="185" t="s">
        <v>30</v>
      </c>
      <c r="G13" s="184" t="s">
        <v>14</v>
      </c>
      <c r="H13" s="185" t="s">
        <v>30</v>
      </c>
      <c r="I13" s="184" t="s">
        <v>14</v>
      </c>
      <c r="J13" s="185" t="s">
        <v>30</v>
      </c>
      <c r="K13" s="184" t="s">
        <v>14</v>
      </c>
      <c r="L13" s="185" t="s">
        <v>30</v>
      </c>
      <c r="M13" s="184" t="s">
        <v>14</v>
      </c>
      <c r="N13" s="185" t="s">
        <v>30</v>
      </c>
      <c r="O13" s="184" t="s">
        <v>14</v>
      </c>
      <c r="P13" s="185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90"/>
      <c r="D17" s="191"/>
      <c r="E17" s="190" t="s">
        <v>96</v>
      </c>
      <c r="F17" s="191">
        <f>MROUND(($C$6*$C$8)/$C$10,1)</f>
        <v>96</v>
      </c>
      <c r="G17" s="190"/>
      <c r="H17" s="192"/>
      <c r="I17" s="190" t="s">
        <v>165</v>
      </c>
      <c r="J17" s="191">
        <f>MROUND(($C$6*$C$8)/$C$10,1)</f>
        <v>96</v>
      </c>
      <c r="K17" s="190"/>
      <c r="L17" s="192"/>
      <c r="M17" s="190" t="s">
        <v>174</v>
      </c>
      <c r="N17" s="191">
        <f>MROUND(($C$6*$C$8)/$C$10,1)</f>
        <v>96</v>
      </c>
      <c r="O17" s="193"/>
      <c r="P17" s="194"/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89" t="s">
        <v>35</v>
      </c>
      <c r="D37" s="28">
        <f>SUM(D15:D35)</f>
        <v>0</v>
      </c>
      <c r="E37" s="189" t="s">
        <v>35</v>
      </c>
      <c r="F37" s="28">
        <f>SUM(F15:F35)</f>
        <v>96</v>
      </c>
      <c r="G37" s="189" t="s">
        <v>35</v>
      </c>
      <c r="H37" s="28">
        <f>SUM(H15:H35)</f>
        <v>0</v>
      </c>
      <c r="I37" s="189" t="s">
        <v>35</v>
      </c>
      <c r="J37" s="28">
        <f>SUM(J15:J35)</f>
        <v>96</v>
      </c>
      <c r="K37" s="189" t="s">
        <v>35</v>
      </c>
      <c r="L37" s="28">
        <f>SUM(L15:L35)</f>
        <v>0</v>
      </c>
      <c r="M37" s="189" t="s">
        <v>35</v>
      </c>
      <c r="N37" s="28">
        <f>SUM(N15:N35)</f>
        <v>96</v>
      </c>
      <c r="O37" s="189" t="s">
        <v>35</v>
      </c>
      <c r="P37" s="28">
        <f>SUM(P15:P35)</f>
        <v>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89" t="s">
        <v>34</v>
      </c>
      <c r="D39" s="30">
        <f>D37/$C$6</f>
        <v>0</v>
      </c>
      <c r="E39" s="189" t="s">
        <v>34</v>
      </c>
      <c r="F39" s="30">
        <f>F37/$C$6</f>
        <v>0.04</v>
      </c>
      <c r="G39" s="189" t="s">
        <v>34</v>
      </c>
      <c r="H39" s="30">
        <f>H37/$C$6</f>
        <v>0</v>
      </c>
      <c r="I39" s="189" t="s">
        <v>34</v>
      </c>
      <c r="J39" s="30">
        <f>J37/$C$6</f>
        <v>0.04</v>
      </c>
      <c r="K39" s="189" t="s">
        <v>34</v>
      </c>
      <c r="L39" s="30">
        <f>L37/$C$6</f>
        <v>0</v>
      </c>
      <c r="M39" s="189" t="s">
        <v>34</v>
      </c>
      <c r="N39" s="30">
        <f>N37/$C$6</f>
        <v>0.04</v>
      </c>
      <c r="O39" s="189" t="s">
        <v>34</v>
      </c>
      <c r="P39" s="30">
        <f>P37/$C$6</f>
        <v>0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86"/>
      <c r="E41" s="187"/>
      <c r="F41" s="188" t="s">
        <v>24</v>
      </c>
      <c r="G41" s="31">
        <f>D37+F37+H37+J37+L37+N37+P37</f>
        <v>288</v>
      </c>
      <c r="H41" s="22" t="s">
        <v>23</v>
      </c>
      <c r="J41" s="186"/>
      <c r="K41" s="187"/>
      <c r="L41" s="188" t="s">
        <v>25</v>
      </c>
      <c r="M41" s="32">
        <f>(G41/C6)*100</f>
        <v>12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29" t="s">
        <v>17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1"/>
    </row>
    <row r="44" spans="1:16" x14ac:dyDescent="0.15"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110</v>
      </c>
      <c r="E45" s="14">
        <v>1200</v>
      </c>
      <c r="G45" s="2"/>
      <c r="H45" s="14"/>
      <c r="J45" s="2"/>
      <c r="K45" s="14"/>
      <c r="M45" s="2"/>
      <c r="N45" s="14"/>
    </row>
    <row r="46" spans="1:16" x14ac:dyDescent="0.15">
      <c r="D46" s="2" t="s">
        <v>111</v>
      </c>
      <c r="E46" s="14">
        <v>1200</v>
      </c>
      <c r="G46" s="2"/>
      <c r="H46" s="14"/>
      <c r="J46" s="2"/>
      <c r="K46" s="14"/>
      <c r="M46" s="2"/>
      <c r="N46" s="14"/>
    </row>
    <row r="47" spans="1:16" ht="14" thickBot="1" x14ac:dyDescent="0.2">
      <c r="D47" s="16"/>
      <c r="E47" s="17"/>
      <c r="G47" s="16"/>
      <c r="H47" s="17"/>
      <c r="J47" s="16"/>
      <c r="K47" s="17"/>
      <c r="M47" s="16"/>
      <c r="N47" s="17"/>
    </row>
    <row r="49" spans="1:16" ht="14" thickBot="1" x14ac:dyDescent="0.2">
      <c r="C49" s="4"/>
    </row>
    <row r="50" spans="1:16" ht="14" thickBot="1" x14ac:dyDescent="0.2">
      <c r="A50" s="265" t="s">
        <v>142</v>
      </c>
      <c r="B50" s="266"/>
      <c r="C50" s="267" t="s">
        <v>150</v>
      </c>
      <c r="D50" s="268"/>
      <c r="E50" s="268"/>
      <c r="F50" s="268"/>
      <c r="G50" s="269"/>
      <c r="J50" s="265" t="s">
        <v>108</v>
      </c>
      <c r="K50" s="266"/>
      <c r="L50" s="312" t="s">
        <v>146</v>
      </c>
      <c r="M50" s="313"/>
      <c r="N50" s="313"/>
      <c r="O50" s="313"/>
      <c r="P50" s="314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 t="str">
        <v>Squid</v>
      </c>
      <c r="F57" s="88">
        <v>96</v>
      </c>
      <c r="G57" s="91">
        <v>0</v>
      </c>
      <c r="H57" s="91">
        <v>0</v>
      </c>
      <c r="I57" s="87" t="str">
        <v>Sardine</v>
      </c>
      <c r="J57" s="88">
        <v>96</v>
      </c>
      <c r="K57" s="91">
        <v>0</v>
      </c>
      <c r="L57" s="91">
        <v>0</v>
      </c>
      <c r="M57" s="87" t="str">
        <v>Prawns</v>
      </c>
      <c r="N57" s="88">
        <v>96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96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ref="C94" si="14">IF(A94=0,"",A94)</f>
        <v>Razorclam</v>
      </c>
      <c r="D94" s="101">
        <f t="shared" si="12"/>
        <v>0</v>
      </c>
      <c r="E94" s="98" t="str">
        <f t="shared" ref="E94" si="15">IF(C94=0,"",C94)</f>
        <v>Razorclam</v>
      </c>
      <c r="F94" s="101">
        <f t="shared" si="0"/>
        <v>0</v>
      </c>
      <c r="G94" s="98" t="str">
        <f t="shared" ref="G94" si="16">IF(E94=0,"",E94)</f>
        <v>Razorclam</v>
      </c>
      <c r="H94" s="101">
        <f t="shared" si="2"/>
        <v>0</v>
      </c>
      <c r="I94" s="98" t="str">
        <f t="shared" ref="I94" si="17">IF(G94=0,"",G94)</f>
        <v>Razorclam</v>
      </c>
      <c r="J94" s="105">
        <f t="shared" si="4"/>
        <v>0</v>
      </c>
      <c r="K94" s="96" t="str">
        <f t="shared" ref="K94" si="18">IF(I94=0,"",I94)</f>
        <v>Razorclam</v>
      </c>
      <c r="L94" s="101">
        <f t="shared" si="6"/>
        <v>0</v>
      </c>
      <c r="M94" s="98" t="str">
        <f t="shared" ref="M94" si="19">IF(K94=0,"",K94)</f>
        <v>Razorclam</v>
      </c>
      <c r="N94" s="105">
        <f t="shared" si="8"/>
        <v>0</v>
      </c>
      <c r="O94" s="96" t="str">
        <f t="shared" ref="O94" si="20">IF(M94=0,"",M94)</f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96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96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O8:P8"/>
    <mergeCell ref="D43:N43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A50:B50"/>
    <mergeCell ref="C50:G50"/>
    <mergeCell ref="J50:K50"/>
    <mergeCell ref="L50:P50"/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8274-A134-A34C-A1C1-CC20D2850638}">
  <sheetPr codeName="Sheet9">
    <tabColor theme="9"/>
  </sheetPr>
  <dimension ref="A1:P113"/>
  <sheetViews>
    <sheetView view="pageLayout" topLeftCell="A3" zoomScaleNormal="70" zoomScaleSheetLayoutView="85" workbookViewId="0">
      <selection activeCell="K48" sqref="K48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124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128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1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SUM(E45:E47)+SUM(H45:H47)+SUM(K45:K47)+SUM(N45:N47)</f>
        <v>4400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0.12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44" t="s">
        <v>3</v>
      </c>
      <c r="D12" s="345"/>
      <c r="E12" s="344" t="s">
        <v>4</v>
      </c>
      <c r="F12" s="346"/>
      <c r="G12" s="344" t="s">
        <v>5</v>
      </c>
      <c r="H12" s="346"/>
      <c r="I12" s="344" t="s">
        <v>6</v>
      </c>
      <c r="J12" s="346"/>
      <c r="K12" s="344" t="s">
        <v>7</v>
      </c>
      <c r="L12" s="346"/>
      <c r="M12" s="344" t="s">
        <v>8</v>
      </c>
      <c r="N12" s="346"/>
      <c r="O12" s="344" t="s">
        <v>9</v>
      </c>
      <c r="P12" s="346"/>
    </row>
    <row r="13" spans="1:16" s="20" customFormat="1" ht="14" thickBot="1" x14ac:dyDescent="0.25">
      <c r="C13" s="204" t="s">
        <v>14</v>
      </c>
      <c r="D13" s="205" t="s">
        <v>30</v>
      </c>
      <c r="E13" s="204" t="s">
        <v>14</v>
      </c>
      <c r="F13" s="205" t="s">
        <v>30</v>
      </c>
      <c r="G13" s="204" t="s">
        <v>14</v>
      </c>
      <c r="H13" s="205" t="s">
        <v>30</v>
      </c>
      <c r="I13" s="204" t="s">
        <v>14</v>
      </c>
      <c r="J13" s="205" t="s">
        <v>30</v>
      </c>
      <c r="K13" s="204" t="s">
        <v>14</v>
      </c>
      <c r="L13" s="205" t="s">
        <v>30</v>
      </c>
      <c r="M13" s="204" t="s">
        <v>14</v>
      </c>
      <c r="N13" s="205" t="s">
        <v>30</v>
      </c>
      <c r="O13" s="204" t="s">
        <v>14</v>
      </c>
      <c r="P13" s="205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2"/>
      <c r="P14" s="1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99"/>
      <c r="D17" s="200"/>
      <c r="E17" s="199" t="s">
        <v>96</v>
      </c>
      <c r="F17" s="200">
        <f>MROUND(($C$6*$C$8)/$C$10,1)</f>
        <v>176</v>
      </c>
      <c r="G17" s="199"/>
      <c r="H17" s="201"/>
      <c r="I17" s="199" t="s">
        <v>165</v>
      </c>
      <c r="J17" s="200">
        <f>MROUND(($C$6*$C$8)/$C$10,1)</f>
        <v>176</v>
      </c>
      <c r="K17" s="199"/>
      <c r="L17" s="201"/>
      <c r="M17" s="199" t="s">
        <v>174</v>
      </c>
      <c r="N17" s="200">
        <f>MROUND(($C$6*$C$8)/$C$10,1)</f>
        <v>176</v>
      </c>
      <c r="O17" s="202"/>
      <c r="P17" s="203"/>
    </row>
    <row r="18" spans="1:16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195" t="s">
        <v>35</v>
      </c>
      <c r="D37" s="28">
        <f>SUM(D15:D35)</f>
        <v>0</v>
      </c>
      <c r="E37" s="195" t="s">
        <v>35</v>
      </c>
      <c r="F37" s="28">
        <f>SUM(F15:F35)</f>
        <v>176</v>
      </c>
      <c r="G37" s="195" t="s">
        <v>35</v>
      </c>
      <c r="H37" s="28">
        <f>SUM(H15:H35)</f>
        <v>0</v>
      </c>
      <c r="I37" s="195" t="s">
        <v>35</v>
      </c>
      <c r="J37" s="28">
        <f>SUM(J15:J35)</f>
        <v>176</v>
      </c>
      <c r="K37" s="195" t="s">
        <v>35</v>
      </c>
      <c r="L37" s="28">
        <f>SUM(L15:L35)</f>
        <v>0</v>
      </c>
      <c r="M37" s="195" t="s">
        <v>35</v>
      </c>
      <c r="N37" s="28">
        <f>SUM(N15:N35)</f>
        <v>176</v>
      </c>
      <c r="O37" s="195" t="s">
        <v>35</v>
      </c>
      <c r="P37" s="28">
        <f>SUM(P15:P35)</f>
        <v>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195" t="s">
        <v>34</v>
      </c>
      <c r="D39" s="30">
        <f>D37/$C$6</f>
        <v>0</v>
      </c>
      <c r="E39" s="195" t="s">
        <v>34</v>
      </c>
      <c r="F39" s="30">
        <f>F37/$C$6</f>
        <v>0.04</v>
      </c>
      <c r="G39" s="195" t="s">
        <v>34</v>
      </c>
      <c r="H39" s="30">
        <f>H37/$C$6</f>
        <v>0</v>
      </c>
      <c r="I39" s="195" t="s">
        <v>34</v>
      </c>
      <c r="J39" s="30">
        <f>J37/$C$6</f>
        <v>0.04</v>
      </c>
      <c r="K39" s="195" t="s">
        <v>34</v>
      </c>
      <c r="L39" s="30">
        <f>L37/$C$6</f>
        <v>0</v>
      </c>
      <c r="M39" s="195" t="s">
        <v>34</v>
      </c>
      <c r="N39" s="30">
        <f>N37/$C$6</f>
        <v>0.04</v>
      </c>
      <c r="O39" s="195" t="s">
        <v>34</v>
      </c>
      <c r="P39" s="30">
        <f>P37/$C$6</f>
        <v>0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196"/>
      <c r="E41" s="197"/>
      <c r="F41" s="198" t="s">
        <v>24</v>
      </c>
      <c r="G41" s="31">
        <f>D37+F37+H37+J37+L37+N37+P37</f>
        <v>528</v>
      </c>
      <c r="H41" s="22" t="s">
        <v>23</v>
      </c>
      <c r="J41" s="196"/>
      <c r="K41" s="197"/>
      <c r="L41" s="198" t="s">
        <v>25</v>
      </c>
      <c r="M41" s="32">
        <f>(G41/C6)*100</f>
        <v>12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41" t="s">
        <v>17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3"/>
    </row>
    <row r="44" spans="1:16" x14ac:dyDescent="0.15"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110</v>
      </c>
      <c r="E45" s="14">
        <v>4400</v>
      </c>
      <c r="G45" s="2"/>
      <c r="H45" s="14"/>
      <c r="J45" s="2"/>
      <c r="K45" s="14"/>
      <c r="M45" s="2"/>
      <c r="N45" s="14"/>
    </row>
    <row r="46" spans="1:16" x14ac:dyDescent="0.15">
      <c r="D46" s="2"/>
      <c r="E46" s="14"/>
      <c r="G46" s="2"/>
      <c r="H46" s="14"/>
      <c r="J46" s="2"/>
      <c r="K46" s="14"/>
      <c r="M46" s="2"/>
      <c r="N46" s="14"/>
    </row>
    <row r="47" spans="1:16" ht="14" thickBot="1" x14ac:dyDescent="0.2">
      <c r="D47" s="16"/>
      <c r="E47" s="17"/>
      <c r="G47" s="16"/>
      <c r="H47" s="17"/>
      <c r="J47" s="16"/>
      <c r="K47" s="17"/>
      <c r="M47" s="16"/>
      <c r="N47" s="17"/>
    </row>
    <row r="49" spans="1:16" ht="14" thickBot="1" x14ac:dyDescent="0.2">
      <c r="C49" s="4"/>
    </row>
    <row r="50" spans="1:16" ht="14" thickBot="1" x14ac:dyDescent="0.2">
      <c r="A50" s="265" t="s">
        <v>142</v>
      </c>
      <c r="B50" s="253"/>
      <c r="C50" s="335" t="s">
        <v>150</v>
      </c>
      <c r="D50" s="336"/>
      <c r="E50" s="336"/>
      <c r="F50" s="336"/>
      <c r="G50" s="337"/>
      <c r="J50" s="252" t="s">
        <v>108</v>
      </c>
      <c r="K50" s="253"/>
      <c r="L50" s="338" t="s">
        <v>146</v>
      </c>
      <c r="M50" s="339"/>
      <c r="N50" s="339"/>
      <c r="O50" s="339"/>
      <c r="P50" s="340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 t="str">
        <v>Squid</v>
      </c>
      <c r="F57" s="88">
        <v>176</v>
      </c>
      <c r="G57" s="91">
        <v>0</v>
      </c>
      <c r="H57" s="91">
        <v>0</v>
      </c>
      <c r="I57" s="87" t="str">
        <v>Sardine</v>
      </c>
      <c r="J57" s="88">
        <v>176</v>
      </c>
      <c r="K57" s="91">
        <v>0</v>
      </c>
      <c r="L57" s="91">
        <v>0</v>
      </c>
      <c r="M57" s="87" t="str">
        <v>Prawns</v>
      </c>
      <c r="N57" s="88">
        <v>176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9" si="0">SUMIF(E$55:E$75,$A80,F$55:F$75)</f>
        <v>0</v>
      </c>
      <c r="G80" s="97" t="str">
        <f t="shared" ref="G80:G109" si="1">IF(E80=0,"",E80)</f>
        <v>Mysis</v>
      </c>
      <c r="H80" s="103">
        <f t="shared" ref="H80:H109" si="2">SUMIF(G$55:G$75,$A80,H$55:H$75)</f>
        <v>0</v>
      </c>
      <c r="I80" s="97" t="str">
        <f t="shared" ref="I80:I109" si="3">IF(G80=0,"",G80)</f>
        <v>Mysis</v>
      </c>
      <c r="J80" s="104">
        <f t="shared" ref="J80:J109" si="4">SUMIF(I$55:I$75,$A80,J$55:J$75)</f>
        <v>0</v>
      </c>
      <c r="K80" s="96" t="str">
        <f t="shared" ref="K80:K109" si="5">IF(I80=0,"",I80)</f>
        <v>Mysis</v>
      </c>
      <c r="L80" s="101">
        <f t="shared" ref="L80:L109" si="6">SUMIF(K$55:K$75,$A80,L$55:L$75)</f>
        <v>0</v>
      </c>
      <c r="M80" s="97" t="str">
        <f t="shared" ref="M80:M109" si="7">IF(K80=0,"",K80)</f>
        <v>Mysis</v>
      </c>
      <c r="N80" s="104">
        <f t="shared" ref="N80:N109" si="8">SUMIF(M$55:M$75,$A80,N$55:N$75)</f>
        <v>0</v>
      </c>
      <c r="O80" s="96" t="str">
        <f t="shared" ref="O80:O109" si="9">IF(M80=0,"",M80)</f>
        <v>Mysis</v>
      </c>
      <c r="P80" s="105">
        <f t="shared" ref="P80:P109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9" si="11">IF(A81=0,"",A81)</f>
        <v>Red plankton</v>
      </c>
      <c r="D81" s="101">
        <f t="shared" ref="D81:D109" si="12">SUMIF(C$55:C$75,$A81,D$55:D$75)</f>
        <v>0</v>
      </c>
      <c r="E81" s="98" t="str">
        <f t="shared" ref="E81:E109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176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189</v>
      </c>
      <c r="B94" s="84" t="e">
        <f>SUMIF(#REF!,$A94,#REF!)</f>
        <v>#REF!</v>
      </c>
      <c r="C94" s="96" t="str">
        <f t="shared" ref="C94" si="14">IF(A94=0,"",A94)</f>
        <v>Razorclam</v>
      </c>
      <c r="D94" s="101">
        <f t="shared" si="12"/>
        <v>0</v>
      </c>
      <c r="E94" s="98" t="str">
        <f t="shared" ref="E94" si="15">IF(C94=0,"",C94)</f>
        <v>Razorclam</v>
      </c>
      <c r="F94" s="101">
        <f t="shared" si="0"/>
        <v>0</v>
      </c>
      <c r="G94" s="98" t="str">
        <f t="shared" ref="G94" si="16">IF(E94=0,"",E94)</f>
        <v>Razorclam</v>
      </c>
      <c r="H94" s="101">
        <f t="shared" si="2"/>
        <v>0</v>
      </c>
      <c r="I94" s="98" t="str">
        <f t="shared" ref="I94" si="17">IF(G94=0,"",G94)</f>
        <v>Razorclam</v>
      </c>
      <c r="J94" s="105">
        <f t="shared" si="4"/>
        <v>0</v>
      </c>
      <c r="K94" s="96" t="str">
        <f t="shared" ref="K94" si="18">IF(I94=0,"",I94)</f>
        <v>Razorclam</v>
      </c>
      <c r="L94" s="101">
        <f t="shared" si="6"/>
        <v>0</v>
      </c>
      <c r="M94" s="98" t="str">
        <f t="shared" ref="M94" si="19">IF(K94=0,"",K94)</f>
        <v>Razorclam</v>
      </c>
      <c r="N94" s="105">
        <f t="shared" si="8"/>
        <v>0</v>
      </c>
      <c r="O94" s="96" t="str">
        <f t="shared" ref="O94" si="20">IF(M94=0,"",M94)</f>
        <v>Razorclam</v>
      </c>
      <c r="P94" s="105">
        <f t="shared" si="10"/>
        <v>0</v>
      </c>
    </row>
    <row r="95" spans="1:16" s="52" customFormat="1" ht="9.25" hidden="1" customHeight="1" x14ac:dyDescent="0.15">
      <c r="A95" s="95" t="s">
        <v>166</v>
      </c>
      <c r="B95" s="84" t="e">
        <f>SUMIF(#REF!,$A95,#REF!)</f>
        <v>#REF!</v>
      </c>
      <c r="C95" s="96" t="str">
        <f t="shared" si="11"/>
        <v>Saury</v>
      </c>
      <c r="D95" s="101">
        <f t="shared" si="12"/>
        <v>0</v>
      </c>
      <c r="E95" s="98" t="str">
        <f t="shared" si="13"/>
        <v>Saury</v>
      </c>
      <c r="F95" s="101">
        <f t="shared" si="0"/>
        <v>0</v>
      </c>
      <c r="G95" s="98" t="str">
        <f t="shared" si="1"/>
        <v>Saury</v>
      </c>
      <c r="H95" s="101">
        <f t="shared" si="2"/>
        <v>0</v>
      </c>
      <c r="I95" s="98" t="str">
        <f t="shared" si="3"/>
        <v>Saury</v>
      </c>
      <c r="J95" s="105">
        <f t="shared" si="4"/>
        <v>0</v>
      </c>
      <c r="K95" s="96" t="str">
        <f t="shared" si="5"/>
        <v>Saury</v>
      </c>
      <c r="L95" s="101">
        <f t="shared" si="6"/>
        <v>0</v>
      </c>
      <c r="M95" s="98" t="str">
        <f t="shared" si="7"/>
        <v>Saury</v>
      </c>
      <c r="N95" s="105">
        <f t="shared" si="8"/>
        <v>0</v>
      </c>
      <c r="O95" s="96" t="str">
        <f t="shared" si="9"/>
        <v>Saury</v>
      </c>
      <c r="P95" s="105">
        <f t="shared" si="10"/>
        <v>0</v>
      </c>
    </row>
    <row r="96" spans="1:16" s="52" customFormat="1" ht="9.25" hidden="1" customHeight="1" x14ac:dyDescent="0.15">
      <c r="A96" s="95" t="s">
        <v>27</v>
      </c>
      <c r="B96" s="84" t="e">
        <f>SUMIF(#REF!,$A96,#REF!)</f>
        <v>#REF!</v>
      </c>
      <c r="C96" s="96" t="str">
        <f t="shared" si="11"/>
        <v>Sprat</v>
      </c>
      <c r="D96" s="101">
        <f t="shared" si="12"/>
        <v>0</v>
      </c>
      <c r="E96" s="98" t="str">
        <f t="shared" si="13"/>
        <v>Sprat</v>
      </c>
      <c r="F96" s="101">
        <f t="shared" si="0"/>
        <v>0</v>
      </c>
      <c r="G96" s="98" t="str">
        <f t="shared" si="1"/>
        <v>Sprat</v>
      </c>
      <c r="H96" s="101">
        <f t="shared" si="2"/>
        <v>0</v>
      </c>
      <c r="I96" s="98" t="str">
        <f t="shared" si="3"/>
        <v>Sprat</v>
      </c>
      <c r="J96" s="105">
        <f t="shared" si="4"/>
        <v>0</v>
      </c>
      <c r="K96" s="96" t="str">
        <f t="shared" si="5"/>
        <v>Sprat</v>
      </c>
      <c r="L96" s="101">
        <f t="shared" si="6"/>
        <v>0</v>
      </c>
      <c r="M96" s="98" t="str">
        <f t="shared" si="7"/>
        <v>Sprat</v>
      </c>
      <c r="N96" s="105">
        <f t="shared" si="8"/>
        <v>0</v>
      </c>
      <c r="O96" s="96" t="str">
        <f t="shared" si="9"/>
        <v>Sprat</v>
      </c>
      <c r="P96" s="105">
        <f t="shared" si="10"/>
        <v>0</v>
      </c>
    </row>
    <row r="97" spans="1:16" s="52" customFormat="1" ht="9.25" hidden="1" customHeight="1" x14ac:dyDescent="0.15">
      <c r="A97" s="95" t="s">
        <v>164</v>
      </c>
      <c r="B97" s="84" t="e">
        <f>SUMIF(#REF!,$A97,#REF!)</f>
        <v>#REF!</v>
      </c>
      <c r="C97" s="96" t="str">
        <f t="shared" si="11"/>
        <v>Mackerel</v>
      </c>
      <c r="D97" s="101">
        <f t="shared" si="12"/>
        <v>0</v>
      </c>
      <c r="E97" s="98" t="str">
        <f t="shared" si="13"/>
        <v>Mackerel</v>
      </c>
      <c r="F97" s="101">
        <f t="shared" si="0"/>
        <v>0</v>
      </c>
      <c r="G97" s="98" t="str">
        <f t="shared" si="1"/>
        <v>Mackerel</v>
      </c>
      <c r="H97" s="101">
        <f t="shared" si="2"/>
        <v>0</v>
      </c>
      <c r="I97" s="98" t="str">
        <f t="shared" si="3"/>
        <v>Mackerel</v>
      </c>
      <c r="J97" s="105">
        <f t="shared" si="4"/>
        <v>0</v>
      </c>
      <c r="K97" s="96" t="str">
        <f t="shared" si="5"/>
        <v>Mackerel</v>
      </c>
      <c r="L97" s="101">
        <f t="shared" si="6"/>
        <v>0</v>
      </c>
      <c r="M97" s="98" t="str">
        <f t="shared" si="7"/>
        <v>Mackerel</v>
      </c>
      <c r="N97" s="105">
        <f t="shared" si="8"/>
        <v>0</v>
      </c>
      <c r="O97" s="96" t="str">
        <f t="shared" si="9"/>
        <v>Mackerel</v>
      </c>
      <c r="P97" s="105">
        <f t="shared" si="10"/>
        <v>0</v>
      </c>
    </row>
    <row r="98" spans="1:16" s="52" customFormat="1" ht="9.25" hidden="1" customHeight="1" x14ac:dyDescent="0.15">
      <c r="A98" s="95" t="s">
        <v>96</v>
      </c>
      <c r="B98" s="84" t="e">
        <f>SUMIF(#REF!,$A98,#REF!)</f>
        <v>#REF!</v>
      </c>
      <c r="C98" s="96" t="str">
        <f t="shared" si="11"/>
        <v>Squid</v>
      </c>
      <c r="D98" s="101">
        <f t="shared" si="12"/>
        <v>0</v>
      </c>
      <c r="E98" s="98" t="str">
        <f t="shared" si="13"/>
        <v>Squid</v>
      </c>
      <c r="F98" s="101">
        <f t="shared" si="0"/>
        <v>176</v>
      </c>
      <c r="G98" s="98" t="str">
        <f t="shared" si="1"/>
        <v>Squid</v>
      </c>
      <c r="H98" s="101">
        <f t="shared" si="2"/>
        <v>0</v>
      </c>
      <c r="I98" s="98" t="str">
        <f t="shared" si="3"/>
        <v>Squid</v>
      </c>
      <c r="J98" s="105">
        <f t="shared" si="4"/>
        <v>0</v>
      </c>
      <c r="K98" s="96" t="str">
        <f t="shared" si="5"/>
        <v>Squid</v>
      </c>
      <c r="L98" s="101">
        <f t="shared" si="6"/>
        <v>0</v>
      </c>
      <c r="M98" s="98" t="str">
        <f t="shared" si="7"/>
        <v>Squid</v>
      </c>
      <c r="N98" s="105">
        <f t="shared" si="8"/>
        <v>0</v>
      </c>
      <c r="O98" s="96" t="str">
        <f t="shared" si="9"/>
        <v>Squid</v>
      </c>
      <c r="P98" s="105">
        <f t="shared" si="10"/>
        <v>0</v>
      </c>
    </row>
    <row r="99" spans="1:16" s="52" customFormat="1" ht="9.25" hidden="1" customHeight="1" x14ac:dyDescent="0.15">
      <c r="A99" s="95" t="s">
        <v>170</v>
      </c>
      <c r="B99" s="84" t="e">
        <f>SUMIF(#REF!,$A99,#REF!)</f>
        <v>#REF!</v>
      </c>
      <c r="C99" s="96" t="str">
        <f t="shared" si="11"/>
        <v>Quail</v>
      </c>
      <c r="D99" s="101">
        <f t="shared" si="12"/>
        <v>0</v>
      </c>
      <c r="E99" s="98" t="str">
        <f t="shared" si="13"/>
        <v>Quail</v>
      </c>
      <c r="F99" s="101">
        <f t="shared" si="0"/>
        <v>0</v>
      </c>
      <c r="G99" s="98" t="str">
        <f t="shared" si="1"/>
        <v>Quail</v>
      </c>
      <c r="H99" s="101">
        <f t="shared" si="2"/>
        <v>0</v>
      </c>
      <c r="I99" s="98" t="str">
        <f t="shared" si="3"/>
        <v>Quail</v>
      </c>
      <c r="J99" s="105">
        <f t="shared" si="4"/>
        <v>0</v>
      </c>
      <c r="K99" s="96" t="str">
        <f t="shared" si="5"/>
        <v>Quail</v>
      </c>
      <c r="L99" s="101">
        <f t="shared" si="6"/>
        <v>0</v>
      </c>
      <c r="M99" s="98" t="str">
        <f t="shared" si="7"/>
        <v>Quail</v>
      </c>
      <c r="N99" s="105">
        <f t="shared" si="8"/>
        <v>0</v>
      </c>
      <c r="O99" s="96" t="str">
        <f t="shared" si="9"/>
        <v>Quail</v>
      </c>
      <c r="P99" s="105">
        <f t="shared" si="10"/>
        <v>0</v>
      </c>
    </row>
    <row r="100" spans="1:16" s="52" customFormat="1" ht="9.25" hidden="1" customHeight="1" x14ac:dyDescent="0.15">
      <c r="A100" s="95" t="s">
        <v>171</v>
      </c>
      <c r="B100" s="84" t="e">
        <f>SUMIF(#REF!,$A100,#REF!)</f>
        <v>#REF!</v>
      </c>
      <c r="C100" s="96" t="str">
        <f t="shared" si="11"/>
        <v>Chicks</v>
      </c>
      <c r="D100" s="101">
        <f t="shared" si="12"/>
        <v>0</v>
      </c>
      <c r="E100" s="98" t="str">
        <f t="shared" si="13"/>
        <v>Chicks</v>
      </c>
      <c r="F100" s="101">
        <f t="shared" si="0"/>
        <v>0</v>
      </c>
      <c r="G100" s="98" t="str">
        <f t="shared" si="1"/>
        <v>Chicks</v>
      </c>
      <c r="H100" s="101">
        <f t="shared" si="2"/>
        <v>0</v>
      </c>
      <c r="I100" s="98" t="str">
        <f t="shared" si="3"/>
        <v>Chicks</v>
      </c>
      <c r="J100" s="105">
        <f t="shared" si="4"/>
        <v>0</v>
      </c>
      <c r="K100" s="96" t="str">
        <f t="shared" si="5"/>
        <v>Chicks</v>
      </c>
      <c r="L100" s="101">
        <f t="shared" si="6"/>
        <v>0</v>
      </c>
      <c r="M100" s="98" t="str">
        <f t="shared" si="7"/>
        <v>Chicks</v>
      </c>
      <c r="N100" s="105">
        <f t="shared" si="8"/>
        <v>0</v>
      </c>
      <c r="O100" s="96" t="str">
        <f t="shared" si="9"/>
        <v>Chicks</v>
      </c>
      <c r="P100" s="105">
        <f t="shared" si="10"/>
        <v>0</v>
      </c>
    </row>
    <row r="101" spans="1:16" s="52" customFormat="1" ht="9.25" hidden="1" customHeight="1" x14ac:dyDescent="0.15">
      <c r="A101" s="95" t="s">
        <v>172</v>
      </c>
      <c r="B101" s="84" t="e">
        <f>SUMIF(#REF!,$A101,#REF!)</f>
        <v>#REF!</v>
      </c>
      <c r="C101" s="96" t="str">
        <f t="shared" si="11"/>
        <v>Adult Rat</v>
      </c>
      <c r="D101" s="101">
        <f t="shared" si="12"/>
        <v>0</v>
      </c>
      <c r="E101" s="98" t="str">
        <f t="shared" si="13"/>
        <v>Adult Rat</v>
      </c>
      <c r="F101" s="101">
        <f t="shared" si="0"/>
        <v>0</v>
      </c>
      <c r="G101" s="98" t="str">
        <f t="shared" si="1"/>
        <v>Adult Rat</v>
      </c>
      <c r="H101" s="101">
        <f t="shared" si="2"/>
        <v>0</v>
      </c>
      <c r="I101" s="98" t="str">
        <f t="shared" si="3"/>
        <v>Adult Rat</v>
      </c>
      <c r="J101" s="105">
        <f t="shared" si="4"/>
        <v>0</v>
      </c>
      <c r="K101" s="96" t="str">
        <f t="shared" si="5"/>
        <v>Adult Rat</v>
      </c>
      <c r="L101" s="101">
        <f t="shared" si="6"/>
        <v>0</v>
      </c>
      <c r="M101" s="98" t="str">
        <f t="shared" si="7"/>
        <v>Adult Rat</v>
      </c>
      <c r="N101" s="105">
        <f t="shared" si="8"/>
        <v>0</v>
      </c>
      <c r="O101" s="96" t="str">
        <f t="shared" si="9"/>
        <v>Adult Rat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173</v>
      </c>
      <c r="B103" s="84" t="e">
        <f>SUMIF(#REF!,$A103,#REF!)</f>
        <v>#REF!</v>
      </c>
      <c r="C103" s="96" t="str">
        <f t="shared" si="11"/>
        <v>Adult Mice</v>
      </c>
      <c r="D103" s="101">
        <f t="shared" si="12"/>
        <v>0</v>
      </c>
      <c r="E103" s="98" t="str">
        <f t="shared" si="13"/>
        <v>Adult Mice</v>
      </c>
      <c r="F103" s="101">
        <f t="shared" si="0"/>
        <v>0</v>
      </c>
      <c r="G103" s="98" t="str">
        <f t="shared" si="1"/>
        <v>Adult Mice</v>
      </c>
      <c r="H103" s="101">
        <f t="shared" si="2"/>
        <v>0</v>
      </c>
      <c r="I103" s="98" t="str">
        <f t="shared" si="3"/>
        <v>Adult Mice</v>
      </c>
      <c r="J103" s="105">
        <f t="shared" si="4"/>
        <v>0</v>
      </c>
      <c r="K103" s="96" t="str">
        <f t="shared" si="5"/>
        <v>Adult Mice</v>
      </c>
      <c r="L103" s="101">
        <f t="shared" si="6"/>
        <v>0</v>
      </c>
      <c r="M103" s="98" t="str">
        <f t="shared" si="7"/>
        <v>Adult Mice</v>
      </c>
      <c r="N103" s="105">
        <f t="shared" si="8"/>
        <v>0</v>
      </c>
      <c r="O103" s="96" t="str">
        <f t="shared" si="9"/>
        <v>Adult Mice</v>
      </c>
      <c r="P103" s="105">
        <f t="shared" si="10"/>
        <v>0</v>
      </c>
    </row>
    <row r="104" spans="1:16" s="52" customFormat="1" ht="9.25" hidden="1" customHeight="1" x14ac:dyDescent="0.15">
      <c r="A104" s="95" t="s">
        <v>181</v>
      </c>
      <c r="B104" s="84" t="e">
        <f>SUMIF(#REF!,$A104,#REF!)</f>
        <v>#REF!</v>
      </c>
      <c r="C104" s="96" t="str">
        <f t="shared" si="11"/>
        <v>Rabbit</v>
      </c>
      <c r="D104" s="101">
        <f t="shared" si="12"/>
        <v>0</v>
      </c>
      <c r="E104" s="98" t="str">
        <f t="shared" si="13"/>
        <v>Rabbit</v>
      </c>
      <c r="F104" s="101">
        <f t="shared" si="0"/>
        <v>0</v>
      </c>
      <c r="G104" s="98" t="str">
        <f t="shared" si="1"/>
        <v>Rabbit</v>
      </c>
      <c r="H104" s="101">
        <f t="shared" si="2"/>
        <v>0</v>
      </c>
      <c r="I104" s="98" t="str">
        <f t="shared" si="3"/>
        <v>Rabbit</v>
      </c>
      <c r="J104" s="105">
        <f t="shared" si="4"/>
        <v>0</v>
      </c>
      <c r="K104" s="96" t="str">
        <f t="shared" si="5"/>
        <v>Rabbit</v>
      </c>
      <c r="L104" s="101">
        <f t="shared" si="6"/>
        <v>0</v>
      </c>
      <c r="M104" s="98" t="str">
        <f t="shared" si="7"/>
        <v>Rabbit</v>
      </c>
      <c r="N104" s="105">
        <f t="shared" si="8"/>
        <v>0</v>
      </c>
      <c r="O104" s="96" t="str">
        <f t="shared" si="9"/>
        <v>Rabbit</v>
      </c>
      <c r="P104" s="105">
        <f t="shared" si="10"/>
        <v>0</v>
      </c>
    </row>
    <row r="105" spans="1:16" s="52" customFormat="1" ht="9.25" hidden="1" customHeight="1" x14ac:dyDescent="0.15">
      <c r="A105" s="95" t="s">
        <v>156</v>
      </c>
      <c r="B105" s="84" t="e">
        <f>SUMIF(#REF!,$A105,#REF!)</f>
        <v>#REF!</v>
      </c>
      <c r="C105" s="96" t="str">
        <f t="shared" si="11"/>
        <v>Horse burger</v>
      </c>
      <c r="D105" s="101">
        <f t="shared" si="12"/>
        <v>0</v>
      </c>
      <c r="E105" s="98" t="str">
        <f t="shared" si="13"/>
        <v>Horse burger</v>
      </c>
      <c r="F105" s="101">
        <f t="shared" si="0"/>
        <v>0</v>
      </c>
      <c r="G105" s="98" t="str">
        <f t="shared" si="1"/>
        <v>Horse burger</v>
      </c>
      <c r="H105" s="101">
        <f t="shared" si="2"/>
        <v>0</v>
      </c>
      <c r="I105" s="98" t="str">
        <f t="shared" si="3"/>
        <v>Horse burger</v>
      </c>
      <c r="J105" s="105">
        <f t="shared" si="4"/>
        <v>0</v>
      </c>
      <c r="K105" s="96" t="str">
        <f t="shared" si="5"/>
        <v>Horse burger</v>
      </c>
      <c r="L105" s="101">
        <f t="shared" si="6"/>
        <v>0</v>
      </c>
      <c r="M105" s="98" t="str">
        <f t="shared" si="7"/>
        <v>Horse burger</v>
      </c>
      <c r="N105" s="105">
        <f t="shared" si="8"/>
        <v>0</v>
      </c>
      <c r="O105" s="96" t="str">
        <f t="shared" si="9"/>
        <v>Horse burger</v>
      </c>
      <c r="P105" s="105">
        <f t="shared" si="10"/>
        <v>0</v>
      </c>
    </row>
    <row r="106" spans="1:16" s="52" customFormat="1" ht="9.25" hidden="1" customHeight="1" x14ac:dyDescent="0.15">
      <c r="A106" s="95" t="s">
        <v>31</v>
      </c>
      <c r="B106" s="84" t="e">
        <f>SUMIF(#REF!,$A106,#REF!)</f>
        <v>#REF!</v>
      </c>
      <c r="C106" s="96" t="str">
        <f t="shared" si="11"/>
        <v>Horse meat</v>
      </c>
      <c r="D106" s="101">
        <f t="shared" si="12"/>
        <v>0</v>
      </c>
      <c r="E106" s="98" t="str">
        <f t="shared" si="13"/>
        <v>Horse meat</v>
      </c>
      <c r="F106" s="101">
        <f t="shared" si="0"/>
        <v>0</v>
      </c>
      <c r="G106" s="98" t="str">
        <f t="shared" si="1"/>
        <v>Horse meat</v>
      </c>
      <c r="H106" s="101">
        <f t="shared" si="2"/>
        <v>0</v>
      </c>
      <c r="I106" s="98" t="str">
        <f t="shared" si="3"/>
        <v>Horse meat</v>
      </c>
      <c r="J106" s="105">
        <f t="shared" si="4"/>
        <v>0</v>
      </c>
      <c r="K106" s="96" t="str">
        <f t="shared" si="5"/>
        <v>Horse meat</v>
      </c>
      <c r="L106" s="101">
        <f t="shared" si="6"/>
        <v>0</v>
      </c>
      <c r="M106" s="98" t="str">
        <f t="shared" si="7"/>
        <v>Horse meat</v>
      </c>
      <c r="N106" s="105">
        <f t="shared" si="8"/>
        <v>0</v>
      </c>
      <c r="O106" s="96" t="str">
        <f t="shared" si="9"/>
        <v>Horse meat</v>
      </c>
      <c r="P106" s="105">
        <f t="shared" si="10"/>
        <v>0</v>
      </c>
    </row>
    <row r="107" spans="1:16" s="52" customFormat="1" ht="9.25" hidden="1" customHeight="1" x14ac:dyDescent="0.15">
      <c r="A107" s="95" t="s">
        <v>162</v>
      </c>
      <c r="B107" s="84" t="e">
        <f>SUMIF(#REF!,$A107,#REF!)</f>
        <v>#REF!</v>
      </c>
      <c r="C107" s="96" t="str">
        <f t="shared" si="11"/>
        <v>Crayfish</v>
      </c>
      <c r="D107" s="101">
        <f t="shared" si="12"/>
        <v>0</v>
      </c>
      <c r="E107" s="98" t="str">
        <f t="shared" si="13"/>
        <v>Crayfish</v>
      </c>
      <c r="F107" s="101">
        <f t="shared" si="0"/>
        <v>0</v>
      </c>
      <c r="G107" s="98" t="str">
        <f t="shared" si="1"/>
        <v>Crayfish</v>
      </c>
      <c r="H107" s="101">
        <f t="shared" si="2"/>
        <v>0</v>
      </c>
      <c r="I107" s="98" t="str">
        <f t="shared" si="3"/>
        <v>Crayfish</v>
      </c>
      <c r="J107" s="105">
        <f t="shared" si="4"/>
        <v>0</v>
      </c>
      <c r="K107" s="96" t="str">
        <f t="shared" si="5"/>
        <v>Crayfish</v>
      </c>
      <c r="L107" s="101">
        <f t="shared" si="6"/>
        <v>0</v>
      </c>
      <c r="M107" s="98" t="str">
        <f t="shared" si="7"/>
        <v>Crayfish</v>
      </c>
      <c r="N107" s="105">
        <f t="shared" si="8"/>
        <v>0</v>
      </c>
      <c r="O107" s="96" t="str">
        <f t="shared" si="9"/>
        <v>Crayfish</v>
      </c>
      <c r="P107" s="105">
        <f t="shared" si="10"/>
        <v>0</v>
      </c>
    </row>
    <row r="108" spans="1:16" s="52" customFormat="1" ht="9.25" hidden="1" customHeight="1" x14ac:dyDescent="0.15">
      <c r="A108" s="95" t="s">
        <v>174</v>
      </c>
      <c r="B108" s="84" t="e">
        <f>SUMIF(#REF!,$A108,#REF!)</f>
        <v>#REF!</v>
      </c>
      <c r="C108" s="96" t="str">
        <f t="shared" si="11"/>
        <v>Prawns</v>
      </c>
      <c r="D108" s="101">
        <f t="shared" si="12"/>
        <v>0</v>
      </c>
      <c r="E108" s="98" t="str">
        <f t="shared" si="13"/>
        <v>Prawns</v>
      </c>
      <c r="F108" s="101">
        <f t="shared" si="0"/>
        <v>0</v>
      </c>
      <c r="G108" s="98" t="str">
        <f t="shared" si="1"/>
        <v>Prawns</v>
      </c>
      <c r="H108" s="101">
        <f t="shared" si="2"/>
        <v>0</v>
      </c>
      <c r="I108" s="98" t="str">
        <f t="shared" si="3"/>
        <v>Prawns</v>
      </c>
      <c r="J108" s="105">
        <f t="shared" si="4"/>
        <v>0</v>
      </c>
      <c r="K108" s="96" t="str">
        <f t="shared" si="5"/>
        <v>Prawns</v>
      </c>
      <c r="L108" s="101">
        <f t="shared" si="6"/>
        <v>0</v>
      </c>
      <c r="M108" s="98" t="str">
        <f t="shared" si="7"/>
        <v>Prawns</v>
      </c>
      <c r="N108" s="105">
        <f t="shared" si="8"/>
        <v>176</v>
      </c>
      <c r="O108" s="96" t="str">
        <f t="shared" si="9"/>
        <v>Prawns</v>
      </c>
      <c r="P108" s="105">
        <f t="shared" si="10"/>
        <v>0</v>
      </c>
    </row>
    <row r="109" spans="1:16" s="52" customFormat="1" ht="9.25" hidden="1" customHeight="1" thickBot="1" x14ac:dyDescent="0.2">
      <c r="A109" s="95" t="s">
        <v>119</v>
      </c>
      <c r="B109" s="85" t="e">
        <f>SUMIF(#REF!,$A109,#REF!)</f>
        <v>#REF!</v>
      </c>
      <c r="C109" s="99" t="str">
        <f t="shared" si="11"/>
        <v>Mussel</v>
      </c>
      <c r="D109" s="102">
        <f t="shared" si="12"/>
        <v>0</v>
      </c>
      <c r="E109" s="100" t="str">
        <f t="shared" si="13"/>
        <v>Mussel</v>
      </c>
      <c r="F109" s="102">
        <f t="shared" si="0"/>
        <v>0</v>
      </c>
      <c r="G109" s="100" t="str">
        <f t="shared" si="1"/>
        <v>Mussel</v>
      </c>
      <c r="H109" s="102">
        <f t="shared" si="2"/>
        <v>0</v>
      </c>
      <c r="I109" s="100" t="str">
        <f t="shared" si="3"/>
        <v>Mussel</v>
      </c>
      <c r="J109" s="106">
        <f t="shared" si="4"/>
        <v>0</v>
      </c>
      <c r="K109" s="99" t="str">
        <f t="shared" si="5"/>
        <v>Mussel</v>
      </c>
      <c r="L109" s="102">
        <f t="shared" si="6"/>
        <v>0</v>
      </c>
      <c r="M109" s="100" t="str">
        <f t="shared" si="7"/>
        <v>Mussel</v>
      </c>
      <c r="N109" s="106">
        <f t="shared" si="8"/>
        <v>0</v>
      </c>
      <c r="O109" s="99" t="str">
        <f t="shared" si="9"/>
        <v>Mussel</v>
      </c>
      <c r="P109" s="106">
        <f t="shared" si="10"/>
        <v>0</v>
      </c>
    </row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52:P52"/>
    <mergeCell ref="C53:D53"/>
    <mergeCell ref="E53:F53"/>
    <mergeCell ref="G53:H53"/>
    <mergeCell ref="I53:J53"/>
    <mergeCell ref="K53:L53"/>
    <mergeCell ref="G78:H78"/>
    <mergeCell ref="I78:J78"/>
    <mergeCell ref="K78:L78"/>
    <mergeCell ref="M53:N53"/>
    <mergeCell ref="O53:P53"/>
    <mergeCell ref="B77:P77"/>
    <mergeCell ref="M78:N78"/>
    <mergeCell ref="O78:P78"/>
    <mergeCell ref="O8:P8"/>
    <mergeCell ref="D43:N43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C78:D78"/>
    <mergeCell ref="E78:F78"/>
    <mergeCell ref="A50:B50"/>
    <mergeCell ref="C50:G50"/>
    <mergeCell ref="J50:K50"/>
    <mergeCell ref="L50:P50"/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AC89-2938-BB40-BCC7-945F913A9B14}">
  <sheetPr codeName="Sheet10">
    <tabColor theme="9"/>
  </sheetPr>
  <dimension ref="A1:P113"/>
  <sheetViews>
    <sheetView view="pageLayout" zoomScale="98" zoomScaleNormal="70" zoomScaleSheetLayoutView="85" zoomScalePageLayoutView="98" workbookViewId="0">
      <selection activeCell="O23" sqref="O23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46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45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1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3680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1.1499999999999999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21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50" t="s">
        <v>3</v>
      </c>
      <c r="D12" s="352"/>
      <c r="E12" s="350" t="s">
        <v>4</v>
      </c>
      <c r="F12" s="351"/>
      <c r="G12" s="350" t="s">
        <v>5</v>
      </c>
      <c r="H12" s="351"/>
      <c r="I12" s="350" t="s">
        <v>6</v>
      </c>
      <c r="J12" s="351"/>
      <c r="K12" s="350" t="s">
        <v>7</v>
      </c>
      <c r="L12" s="351"/>
      <c r="M12" s="350" t="s">
        <v>8</v>
      </c>
      <c r="N12" s="351"/>
      <c r="O12" s="350" t="s">
        <v>9</v>
      </c>
      <c r="P12" s="351"/>
    </row>
    <row r="13" spans="1:16" s="20" customFormat="1" ht="14" thickBot="1" x14ac:dyDescent="0.25">
      <c r="C13" s="206" t="s">
        <v>14</v>
      </c>
      <c r="D13" s="207" t="s">
        <v>30</v>
      </c>
      <c r="E13" s="206" t="s">
        <v>14</v>
      </c>
      <c r="F13" s="207" t="s">
        <v>30</v>
      </c>
      <c r="G13" s="206" t="s">
        <v>14</v>
      </c>
      <c r="H13" s="207" t="s">
        <v>30</v>
      </c>
      <c r="I13" s="206" t="s">
        <v>14</v>
      </c>
      <c r="J13" s="207" t="s">
        <v>30</v>
      </c>
      <c r="K13" s="206" t="s">
        <v>14</v>
      </c>
      <c r="L13" s="207" t="s">
        <v>30</v>
      </c>
      <c r="M13" s="206" t="s">
        <v>14</v>
      </c>
      <c r="N13" s="207" t="s">
        <v>30</v>
      </c>
      <c r="O13" s="206" t="s">
        <v>14</v>
      </c>
      <c r="P13" s="207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212" t="s">
        <v>171</v>
      </c>
      <c r="D16" s="213">
        <v>120</v>
      </c>
      <c r="E16" s="214" t="s">
        <v>173</v>
      </c>
      <c r="F16" s="215">
        <v>100</v>
      </c>
      <c r="G16" s="212" t="s">
        <v>171</v>
      </c>
      <c r="H16" s="213">
        <v>120</v>
      </c>
      <c r="I16" s="214" t="s">
        <v>173</v>
      </c>
      <c r="J16" s="215">
        <v>100</v>
      </c>
      <c r="K16" s="212" t="s">
        <v>171</v>
      </c>
      <c r="L16" s="213">
        <v>120</v>
      </c>
      <c r="M16" s="214" t="s">
        <v>173</v>
      </c>
      <c r="N16" s="215">
        <v>100</v>
      </c>
      <c r="O16" s="212" t="s">
        <v>171</v>
      </c>
      <c r="P16" s="215">
        <v>120</v>
      </c>
    </row>
    <row r="17" spans="1:16" x14ac:dyDescent="0.15">
      <c r="A17" s="6" t="s">
        <v>19</v>
      </c>
      <c r="B17" s="6"/>
      <c r="C17" s="10"/>
      <c r="D17" s="5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</row>
    <row r="18" spans="1:16" x14ac:dyDescent="0.15">
      <c r="A18" s="6" t="s">
        <v>48</v>
      </c>
      <c r="B18" s="6"/>
      <c r="C18" s="212" t="s">
        <v>49</v>
      </c>
      <c r="D18" s="216">
        <v>50</v>
      </c>
      <c r="E18" s="212" t="s">
        <v>49</v>
      </c>
      <c r="F18" s="216">
        <v>50</v>
      </c>
      <c r="G18" s="212" t="s">
        <v>49</v>
      </c>
      <c r="H18" s="216">
        <v>50</v>
      </c>
      <c r="I18" s="212" t="s">
        <v>49</v>
      </c>
      <c r="J18" s="216">
        <v>50</v>
      </c>
      <c r="K18" s="212" t="s">
        <v>49</v>
      </c>
      <c r="L18" s="216">
        <v>50</v>
      </c>
      <c r="M18" s="212" t="s">
        <v>49</v>
      </c>
      <c r="N18" s="216">
        <v>50</v>
      </c>
      <c r="O18" s="212" t="s">
        <v>49</v>
      </c>
      <c r="P18" s="217">
        <v>50</v>
      </c>
    </row>
    <row r="19" spans="1:16" x14ac:dyDescent="0.15">
      <c r="A19" s="6" t="s">
        <v>12</v>
      </c>
      <c r="B19" s="6"/>
      <c r="C19" s="57"/>
      <c r="D19" s="5"/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</row>
    <row r="20" spans="1:16" ht="6" customHeight="1" x14ac:dyDescent="0.15">
      <c r="A20" s="3"/>
      <c r="B20" s="3"/>
      <c r="C20" s="10"/>
      <c r="D20" s="5"/>
      <c r="E20" s="10"/>
      <c r="F20" s="11"/>
      <c r="G20" s="10"/>
      <c r="H20" s="11"/>
      <c r="I20" s="10"/>
      <c r="J20" s="11"/>
      <c r="K20" s="10"/>
      <c r="L20" s="11"/>
      <c r="M20" s="10"/>
      <c r="N20" s="11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1"/>
      <c r="G21" s="39"/>
      <c r="H21" s="41"/>
      <c r="I21" s="39"/>
      <c r="J21" s="41"/>
      <c r="K21" s="39"/>
      <c r="L21" s="41"/>
      <c r="M21" s="39"/>
      <c r="N21" s="41"/>
      <c r="O21" s="39"/>
      <c r="P21" s="41"/>
    </row>
    <row r="22" spans="1:16" x14ac:dyDescent="0.15">
      <c r="A22" s="6" t="s">
        <v>11</v>
      </c>
      <c r="B22" s="6"/>
      <c r="C22" s="212" t="s">
        <v>156</v>
      </c>
      <c r="D22" s="216">
        <v>60</v>
      </c>
      <c r="E22" s="212" t="s">
        <v>156</v>
      </c>
      <c r="F22" s="216">
        <v>60</v>
      </c>
      <c r="G22" s="212" t="s">
        <v>156</v>
      </c>
      <c r="H22" s="216">
        <v>60</v>
      </c>
      <c r="I22" s="212" t="s">
        <v>156</v>
      </c>
      <c r="J22" s="216">
        <v>60</v>
      </c>
      <c r="K22" s="212" t="s">
        <v>156</v>
      </c>
      <c r="L22" s="216">
        <v>60</v>
      </c>
      <c r="M22" s="212" t="s">
        <v>156</v>
      </c>
      <c r="N22" s="216">
        <v>60</v>
      </c>
      <c r="O22" s="212" t="s">
        <v>156</v>
      </c>
      <c r="P22" s="217">
        <v>60</v>
      </c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1"/>
      <c r="G27" s="39"/>
      <c r="H27" s="41"/>
      <c r="I27" s="39"/>
      <c r="J27" s="41"/>
      <c r="K27" s="39"/>
      <c r="L27" s="41"/>
      <c r="M27" s="39"/>
      <c r="N27" s="41"/>
      <c r="O27" s="39"/>
      <c r="P27" s="41"/>
    </row>
    <row r="28" spans="1:16" x14ac:dyDescent="0.15">
      <c r="A28" s="6" t="s">
        <v>11</v>
      </c>
      <c r="B28" s="6"/>
      <c r="C28" s="212" t="s">
        <v>181</v>
      </c>
      <c r="D28" s="213">
        <v>400</v>
      </c>
      <c r="E28" s="214" t="s">
        <v>168</v>
      </c>
      <c r="F28" s="215">
        <v>340</v>
      </c>
      <c r="G28" s="214" t="s">
        <v>31</v>
      </c>
      <c r="H28" s="215">
        <v>250</v>
      </c>
      <c r="I28" s="214" t="s">
        <v>161</v>
      </c>
      <c r="J28" s="215">
        <v>400</v>
      </c>
      <c r="K28" s="214" t="s">
        <v>172</v>
      </c>
      <c r="L28" s="215">
        <v>325</v>
      </c>
      <c r="M28" s="214" t="s">
        <v>169</v>
      </c>
      <c r="N28" s="215">
        <v>375</v>
      </c>
      <c r="O28" s="214" t="s">
        <v>170</v>
      </c>
      <c r="P28" s="215">
        <v>250</v>
      </c>
    </row>
    <row r="29" spans="1:16" x14ac:dyDescent="0.15">
      <c r="A29" s="6" t="s">
        <v>19</v>
      </c>
      <c r="B29" s="6"/>
      <c r="C29" s="10"/>
      <c r="D29" s="5"/>
      <c r="E29" s="10"/>
      <c r="F29" s="11"/>
      <c r="G29" s="10" t="s">
        <v>162</v>
      </c>
      <c r="H29" s="11">
        <v>60</v>
      </c>
      <c r="I29" s="10"/>
      <c r="J29" s="11"/>
      <c r="K29" s="10"/>
      <c r="L29" s="11"/>
      <c r="M29" s="10"/>
      <c r="N29" s="11"/>
      <c r="O29" s="10" t="s">
        <v>162</v>
      </c>
      <c r="P29" s="11">
        <v>60</v>
      </c>
    </row>
    <row r="30" spans="1:16" x14ac:dyDescent="0.15">
      <c r="A30" s="6" t="s">
        <v>48</v>
      </c>
      <c r="B30" s="6"/>
      <c r="C30" s="10"/>
      <c r="D30" s="5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11"/>
      <c r="G31" s="10"/>
      <c r="H31" s="11"/>
      <c r="I31" s="10"/>
      <c r="J31" s="11"/>
      <c r="K31" s="10"/>
      <c r="L31" s="11"/>
      <c r="M31" s="10"/>
      <c r="N31" s="11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2"/>
      <c r="G33" s="60"/>
      <c r="H33" s="62"/>
      <c r="I33" s="60"/>
      <c r="J33" s="62"/>
      <c r="K33" s="60"/>
      <c r="L33" s="62"/>
      <c r="M33" s="60"/>
      <c r="N33" s="62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</row>
    <row r="35" spans="1:16" ht="14" thickBot="1" x14ac:dyDescent="0.2">
      <c r="A35" s="6" t="s">
        <v>12</v>
      </c>
      <c r="B35" s="6"/>
      <c r="C35" s="63" t="s">
        <v>32</v>
      </c>
      <c r="D35" s="64">
        <v>30</v>
      </c>
      <c r="E35" s="63" t="s">
        <v>174</v>
      </c>
      <c r="F35" s="66">
        <v>30</v>
      </c>
      <c r="G35" s="63" t="s">
        <v>32</v>
      </c>
      <c r="H35" s="65">
        <v>30</v>
      </c>
      <c r="I35" s="63" t="s">
        <v>33</v>
      </c>
      <c r="J35" s="65">
        <v>30</v>
      </c>
      <c r="K35" s="63" t="s">
        <v>32</v>
      </c>
      <c r="L35" s="65">
        <v>30</v>
      </c>
      <c r="M35" s="63" t="s">
        <v>33</v>
      </c>
      <c r="N35" s="65">
        <v>30</v>
      </c>
      <c r="O35" s="63" t="s">
        <v>32</v>
      </c>
      <c r="P35" s="65">
        <v>30</v>
      </c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208" t="s">
        <v>35</v>
      </c>
      <c r="D37" s="28">
        <f>SUM(D15:D35)</f>
        <v>660</v>
      </c>
      <c r="E37" s="208" t="s">
        <v>35</v>
      </c>
      <c r="F37" s="28">
        <f>SUM(F15:F35)</f>
        <v>580</v>
      </c>
      <c r="G37" s="208" t="s">
        <v>35</v>
      </c>
      <c r="H37" s="28">
        <f>SUM(H15:H35)</f>
        <v>570</v>
      </c>
      <c r="I37" s="208" t="s">
        <v>35</v>
      </c>
      <c r="J37" s="28">
        <f>SUM(J15:J35)</f>
        <v>640</v>
      </c>
      <c r="K37" s="208" t="s">
        <v>35</v>
      </c>
      <c r="L37" s="28">
        <f>SUM(L15:L35)</f>
        <v>585</v>
      </c>
      <c r="M37" s="208" t="s">
        <v>35</v>
      </c>
      <c r="N37" s="28">
        <f>SUM(N15:N35)</f>
        <v>615</v>
      </c>
      <c r="O37" s="208" t="s">
        <v>35</v>
      </c>
      <c r="P37" s="28">
        <f>SUM(P15:P35)</f>
        <v>570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208" t="s">
        <v>34</v>
      </c>
      <c r="D39" s="30">
        <f>D37/$C$6</f>
        <v>0.17934782608695651</v>
      </c>
      <c r="E39" s="208" t="s">
        <v>34</v>
      </c>
      <c r="F39" s="30">
        <f>F37/$C$6</f>
        <v>0.15760869565217392</v>
      </c>
      <c r="G39" s="208" t="s">
        <v>34</v>
      </c>
      <c r="H39" s="30">
        <f>H37/$C$6</f>
        <v>0.15489130434782608</v>
      </c>
      <c r="I39" s="208" t="s">
        <v>34</v>
      </c>
      <c r="J39" s="30">
        <f>J37/$C$6</f>
        <v>0.17391304347826086</v>
      </c>
      <c r="K39" s="208" t="s">
        <v>34</v>
      </c>
      <c r="L39" s="30">
        <f>L37/$C$6</f>
        <v>0.15896739130434784</v>
      </c>
      <c r="M39" s="208" t="s">
        <v>34</v>
      </c>
      <c r="N39" s="30">
        <f>N37/$C$6</f>
        <v>0.1671195652173913</v>
      </c>
      <c r="O39" s="208" t="s">
        <v>34</v>
      </c>
      <c r="P39" s="30">
        <f>P37/$C$6</f>
        <v>0.15489130434782608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209"/>
      <c r="E41" s="210"/>
      <c r="F41" s="211" t="s">
        <v>24</v>
      </c>
      <c r="G41" s="69">
        <f>D37+F37+H37+J37+L37+N37+P37</f>
        <v>4220</v>
      </c>
      <c r="H41" s="22" t="s">
        <v>23</v>
      </c>
      <c r="J41" s="209"/>
      <c r="K41" s="210"/>
      <c r="L41" s="211" t="s">
        <v>25</v>
      </c>
      <c r="M41" s="32">
        <f>(G41/C6)*100</f>
        <v>114.67391304347827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47" t="s">
        <v>17</v>
      </c>
      <c r="E43" s="348"/>
      <c r="F43" s="348"/>
      <c r="G43" s="348"/>
      <c r="H43" s="348"/>
      <c r="I43" s="348"/>
      <c r="J43" s="348"/>
      <c r="K43" s="348"/>
      <c r="L43" s="348"/>
      <c r="M43" s="348"/>
      <c r="N43" s="349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22</v>
      </c>
      <c r="E45" s="14">
        <v>3680</v>
      </c>
      <c r="G45" s="2"/>
      <c r="H45" s="14"/>
      <c r="J45" s="2"/>
      <c r="K45" s="14"/>
      <c r="M45" s="2"/>
      <c r="N45" s="14"/>
    </row>
    <row r="46" spans="1:16" x14ac:dyDescent="0.15">
      <c r="D46" s="2"/>
      <c r="E46" s="14"/>
      <c r="G46" s="2"/>
      <c r="H46" s="14"/>
      <c r="J46" s="2"/>
      <c r="K46" s="14"/>
      <c r="M46" s="2"/>
      <c r="N46" s="14"/>
    </row>
    <row r="47" spans="1:16" x14ac:dyDescent="0.15">
      <c r="D47" s="2"/>
      <c r="E47" s="14"/>
      <c r="G47" s="2"/>
      <c r="H47" s="14"/>
      <c r="J47" s="2"/>
      <c r="K47" s="14"/>
      <c r="M47" s="2"/>
      <c r="N47" s="14"/>
    </row>
    <row r="48" spans="1:16" ht="14" thickBot="1" x14ac:dyDescent="0.2">
      <c r="D48" s="16"/>
      <c r="E48" s="17"/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149</v>
      </c>
      <c r="D50" s="268"/>
      <c r="E50" s="268"/>
      <c r="F50" s="268"/>
      <c r="G50" s="269"/>
      <c r="J50" s="265" t="s">
        <v>108</v>
      </c>
      <c r="K50" s="266"/>
      <c r="L50" s="267" t="s">
        <v>157</v>
      </c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 t="str">
        <v>Chicks</v>
      </c>
      <c r="D56" s="107">
        <v>120</v>
      </c>
      <c r="E56" s="87" t="str">
        <v>Adult Mice</v>
      </c>
      <c r="F56" s="88">
        <v>100</v>
      </c>
      <c r="G56" s="91" t="str">
        <v>Chicks</v>
      </c>
      <c r="H56" s="91">
        <v>120</v>
      </c>
      <c r="I56" s="87" t="str">
        <v>Adult Mice</v>
      </c>
      <c r="J56" s="88">
        <v>100</v>
      </c>
      <c r="K56" s="91" t="str">
        <v>Chicks</v>
      </c>
      <c r="L56" s="91">
        <v>120</v>
      </c>
      <c r="M56" s="87" t="str">
        <v>Adult Mice</v>
      </c>
      <c r="N56" s="88">
        <v>100</v>
      </c>
      <c r="O56" s="91" t="str">
        <v>Chicks</v>
      </c>
      <c r="P56" s="88">
        <v>120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>
        <v>0</v>
      </c>
      <c r="F57" s="88">
        <v>0</v>
      </c>
      <c r="G57" s="91">
        <v>0</v>
      </c>
      <c r="H57" s="91">
        <v>0</v>
      </c>
      <c r="I57" s="87">
        <v>0</v>
      </c>
      <c r="J57" s="88">
        <v>0</v>
      </c>
      <c r="K57" s="91">
        <v>0</v>
      </c>
      <c r="L57" s="91">
        <v>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 t="str">
        <v>Fruit &amp; Veg</v>
      </c>
      <c r="D58" s="107">
        <v>50</v>
      </c>
      <c r="E58" s="87" t="str">
        <v>Fruit &amp; Veg</v>
      </c>
      <c r="F58" s="88">
        <v>50</v>
      </c>
      <c r="G58" s="91" t="str">
        <v>Fruit &amp; Veg</v>
      </c>
      <c r="H58" s="91">
        <v>50</v>
      </c>
      <c r="I58" s="87" t="str">
        <v>Fruit &amp; Veg</v>
      </c>
      <c r="J58" s="88">
        <v>50</v>
      </c>
      <c r="K58" s="91" t="str">
        <v>Fruit &amp; Veg</v>
      </c>
      <c r="L58" s="91">
        <v>50</v>
      </c>
      <c r="M58" s="87" t="str">
        <v>Fruit &amp; Veg</v>
      </c>
      <c r="N58" s="88">
        <v>50</v>
      </c>
      <c r="O58" s="91" t="str">
        <v>Fruit &amp; Veg</v>
      </c>
      <c r="P58" s="88">
        <v>50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 t="str">
        <v>Horse burger</v>
      </c>
      <c r="D62" s="107">
        <v>60</v>
      </c>
      <c r="E62" s="87" t="str">
        <v>Horse burger</v>
      </c>
      <c r="F62" s="88">
        <v>60</v>
      </c>
      <c r="G62" s="91" t="str">
        <v>Horse burger</v>
      </c>
      <c r="H62" s="91">
        <v>60</v>
      </c>
      <c r="I62" s="87" t="str">
        <v>Horse burger</v>
      </c>
      <c r="J62" s="88">
        <v>60</v>
      </c>
      <c r="K62" s="91" t="str">
        <v>Horse burger</v>
      </c>
      <c r="L62" s="91">
        <v>60</v>
      </c>
      <c r="M62" s="87" t="str">
        <v>Horse burger</v>
      </c>
      <c r="N62" s="88">
        <v>60</v>
      </c>
      <c r="O62" s="91" t="str">
        <v>Horse burger</v>
      </c>
      <c r="P62" s="88">
        <v>60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 t="str">
        <v>Rabbit</v>
      </c>
      <c r="D68" s="107">
        <v>400</v>
      </c>
      <c r="E68" s="87" t="str">
        <v>Haddock</v>
      </c>
      <c r="F68" s="88">
        <v>340</v>
      </c>
      <c r="G68" s="91" t="str">
        <v>Horse meat</v>
      </c>
      <c r="H68" s="91">
        <v>250</v>
      </c>
      <c r="I68" s="87" t="str">
        <v>Roach</v>
      </c>
      <c r="J68" s="88">
        <v>400</v>
      </c>
      <c r="K68" s="91" t="str">
        <v>Adult Rat</v>
      </c>
      <c r="L68" s="91">
        <v>325</v>
      </c>
      <c r="M68" s="87" t="str">
        <v>Trout</v>
      </c>
      <c r="N68" s="88">
        <v>375</v>
      </c>
      <c r="O68" s="91" t="str">
        <v>Quail</v>
      </c>
      <c r="P68" s="88">
        <v>250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 t="str">
        <v>Crayfish</v>
      </c>
      <c r="H69" s="91">
        <v>60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 t="str">
        <v>Crayfish</v>
      </c>
      <c r="P69" s="88">
        <v>60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 t="str">
        <v>Live inverts</v>
      </c>
      <c r="D75" s="108">
        <v>30</v>
      </c>
      <c r="E75" s="109" t="str">
        <v>Prawns</v>
      </c>
      <c r="F75" s="110">
        <v>30</v>
      </c>
      <c r="G75" s="111" t="str">
        <v>Live inverts</v>
      </c>
      <c r="H75" s="111">
        <v>30</v>
      </c>
      <c r="I75" s="109" t="str">
        <v>Mussels</v>
      </c>
      <c r="J75" s="110">
        <v>30</v>
      </c>
      <c r="K75" s="111" t="str">
        <v>Live inverts</v>
      </c>
      <c r="L75" s="111">
        <v>30</v>
      </c>
      <c r="M75" s="109" t="str">
        <v>Mussels</v>
      </c>
      <c r="N75" s="110">
        <v>30</v>
      </c>
      <c r="O75" s="111" t="str">
        <v>Live inverts</v>
      </c>
      <c r="P75" s="110">
        <v>30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375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340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400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250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120</v>
      </c>
      <c r="E99" s="98" t="str">
        <f t="shared" si="13"/>
        <v>Chicks</v>
      </c>
      <c r="F99" s="101">
        <f t="shared" si="0"/>
        <v>0</v>
      </c>
      <c r="G99" s="98" t="str">
        <f t="shared" si="1"/>
        <v>Chicks</v>
      </c>
      <c r="H99" s="101">
        <f t="shared" si="2"/>
        <v>120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120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120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325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100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100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100</v>
      </c>
      <c r="O101" s="96" t="str">
        <f t="shared" si="9"/>
        <v>Adult Mice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100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100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100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400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60</v>
      </c>
      <c r="E104" s="98" t="str">
        <f t="shared" si="13"/>
        <v>Horse burger</v>
      </c>
      <c r="F104" s="101">
        <f t="shared" si="0"/>
        <v>60</v>
      </c>
      <c r="G104" s="98" t="str">
        <f t="shared" si="1"/>
        <v>Horse burger</v>
      </c>
      <c r="H104" s="101">
        <f t="shared" si="2"/>
        <v>60</v>
      </c>
      <c r="I104" s="98" t="str">
        <f t="shared" si="3"/>
        <v>Horse burger</v>
      </c>
      <c r="J104" s="105">
        <f t="shared" si="4"/>
        <v>60</v>
      </c>
      <c r="K104" s="96" t="str">
        <f t="shared" si="5"/>
        <v>Horse burger</v>
      </c>
      <c r="L104" s="101">
        <f t="shared" si="6"/>
        <v>60</v>
      </c>
      <c r="M104" s="98" t="str">
        <f t="shared" si="7"/>
        <v>Horse burger</v>
      </c>
      <c r="N104" s="105">
        <f t="shared" si="8"/>
        <v>60</v>
      </c>
      <c r="O104" s="96" t="str">
        <f t="shared" si="9"/>
        <v>Horse burger</v>
      </c>
      <c r="P104" s="105">
        <f t="shared" si="10"/>
        <v>60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250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60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60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30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52:P52"/>
    <mergeCell ref="C53:D53"/>
    <mergeCell ref="E53:F53"/>
    <mergeCell ref="G53:H53"/>
    <mergeCell ref="I53:J53"/>
    <mergeCell ref="K53:L53"/>
    <mergeCell ref="M53:N53"/>
    <mergeCell ref="O53:P53"/>
    <mergeCell ref="B77:P77"/>
    <mergeCell ref="C78:D78"/>
    <mergeCell ref="E78:F78"/>
    <mergeCell ref="G78:H78"/>
    <mergeCell ref="I78:J78"/>
    <mergeCell ref="K78:L78"/>
    <mergeCell ref="M78:N78"/>
    <mergeCell ref="O78:P78"/>
    <mergeCell ref="E12:F12"/>
    <mergeCell ref="C12:D12"/>
    <mergeCell ref="O12:P12"/>
    <mergeCell ref="M12:N12"/>
    <mergeCell ref="A1:P1"/>
    <mergeCell ref="C4:D4"/>
    <mergeCell ref="C2:D2"/>
    <mergeCell ref="K12:L12"/>
    <mergeCell ref="I12:J12"/>
    <mergeCell ref="G12:H12"/>
    <mergeCell ref="C8:D8"/>
    <mergeCell ref="C6:D6"/>
    <mergeCell ref="C10:D10"/>
    <mergeCell ref="M10:N10"/>
    <mergeCell ref="O10:P10"/>
    <mergeCell ref="O2:P2"/>
    <mergeCell ref="O4:P4"/>
    <mergeCell ref="O6:P6"/>
    <mergeCell ref="O8:P8"/>
    <mergeCell ref="M2:N2"/>
    <mergeCell ref="M4:N4"/>
    <mergeCell ref="M6:N6"/>
    <mergeCell ref="M8:N8"/>
    <mergeCell ref="A50:B50"/>
    <mergeCell ref="C50:G50"/>
    <mergeCell ref="J50:K50"/>
    <mergeCell ref="L50:P50"/>
    <mergeCell ref="D43:N43"/>
  </mergeCells>
  <phoneticPr fontId="4" type="noConversion"/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336E-91B3-5F45-9226-08D1B653825E}">
  <sheetPr codeName="Sheet11">
    <tabColor theme="9"/>
  </sheetPr>
  <dimension ref="A1:P113"/>
  <sheetViews>
    <sheetView view="pageLayout" topLeftCell="A6" zoomScaleNormal="70" zoomScaleSheetLayoutView="85" workbookViewId="0">
      <selection activeCell="L50" sqref="L50:P50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68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47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7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32540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0.7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21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53" t="s">
        <v>3</v>
      </c>
      <c r="D12" s="358"/>
      <c r="E12" s="353" t="s">
        <v>4</v>
      </c>
      <c r="F12" s="354"/>
      <c r="G12" s="353" t="s">
        <v>5</v>
      </c>
      <c r="H12" s="354"/>
      <c r="I12" s="353" t="s">
        <v>6</v>
      </c>
      <c r="J12" s="354"/>
      <c r="K12" s="353" t="s">
        <v>7</v>
      </c>
      <c r="L12" s="354"/>
      <c r="M12" s="353" t="s">
        <v>8</v>
      </c>
      <c r="N12" s="354"/>
      <c r="O12" s="353" t="s">
        <v>9</v>
      </c>
      <c r="P12" s="354"/>
    </row>
    <row r="13" spans="1:16" s="20" customFormat="1" ht="14" thickBot="1" x14ac:dyDescent="0.25">
      <c r="C13" s="37" t="s">
        <v>14</v>
      </c>
      <c r="D13" s="38" t="s">
        <v>30</v>
      </c>
      <c r="E13" s="37" t="s">
        <v>14</v>
      </c>
      <c r="F13" s="38" t="s">
        <v>30</v>
      </c>
      <c r="G13" s="37" t="s">
        <v>14</v>
      </c>
      <c r="H13" s="38" t="s">
        <v>30</v>
      </c>
      <c r="I13" s="37" t="s">
        <v>14</v>
      </c>
      <c r="J13" s="38" t="s">
        <v>30</v>
      </c>
      <c r="K13" s="37" t="s">
        <v>14</v>
      </c>
      <c r="L13" s="38" t="s">
        <v>30</v>
      </c>
      <c r="M13" s="37" t="s">
        <v>14</v>
      </c>
      <c r="N13" s="38" t="s">
        <v>30</v>
      </c>
      <c r="O13" s="37" t="s">
        <v>14</v>
      </c>
      <c r="P13" s="38" t="s">
        <v>30</v>
      </c>
    </row>
    <row r="14" spans="1:16" ht="6" customHeight="1" x14ac:dyDescent="0.15">
      <c r="A14" s="3"/>
      <c r="B14" s="3"/>
      <c r="C14" s="10"/>
      <c r="D14" s="5"/>
      <c r="E14" s="10"/>
      <c r="F14" s="11"/>
      <c r="G14" s="49"/>
      <c r="H14" s="50"/>
      <c r="I14" s="49"/>
      <c r="J14" s="50"/>
      <c r="K14" s="49"/>
      <c r="L14" s="50"/>
      <c r="M14" s="49"/>
      <c r="N14" s="50"/>
      <c r="O14" s="49"/>
      <c r="P14" s="50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11"/>
      <c r="M16" s="55"/>
      <c r="N16" s="56"/>
      <c r="O16" s="10"/>
      <c r="P16" s="56"/>
    </row>
    <row r="17" spans="1:16" x14ac:dyDescent="0.15">
      <c r="A17" s="6" t="s">
        <v>19</v>
      </c>
      <c r="B17" s="6"/>
      <c r="C17" s="10" t="s">
        <v>27</v>
      </c>
      <c r="D17" s="5">
        <f>MROUND(($C$6*$C$8)/$C$10,5)</f>
        <v>1085</v>
      </c>
      <c r="E17" s="10" t="s">
        <v>27</v>
      </c>
      <c r="F17" s="5">
        <f>MROUND(($C$6*$C$8)/$C$10,5)</f>
        <v>1085</v>
      </c>
      <c r="G17" s="10" t="s">
        <v>27</v>
      </c>
      <c r="H17" s="5">
        <f>MROUND(($C$6*$C$8)/$C$10,5)</f>
        <v>1085</v>
      </c>
      <c r="I17" s="10" t="s">
        <v>27</v>
      </c>
      <c r="J17" s="5">
        <f>MROUND(($C$6*$C$8)/$C$10,5)</f>
        <v>1085</v>
      </c>
      <c r="K17" s="10" t="s">
        <v>27</v>
      </c>
      <c r="L17" s="5">
        <f>MROUND(($C$6*$C$8)/$C$10,5)</f>
        <v>1085</v>
      </c>
      <c r="M17" s="10" t="s">
        <v>27</v>
      </c>
      <c r="N17" s="5">
        <f>MROUND(($C$6*$C$8)/$C$10,5)</f>
        <v>1085</v>
      </c>
      <c r="O17" s="10" t="s">
        <v>27</v>
      </c>
      <c r="P17" s="11">
        <f>MROUND(($C$6*$C$8)/$C$10,5)</f>
        <v>1085</v>
      </c>
    </row>
    <row r="18" spans="1:16" x14ac:dyDescent="0.15">
      <c r="A18" s="6" t="s">
        <v>20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 t="s">
        <v>27</v>
      </c>
      <c r="D23" s="5">
        <f>MROUND(($C$6*$C$8)/$C$10,5)</f>
        <v>1085</v>
      </c>
      <c r="E23" s="10" t="s">
        <v>27</v>
      </c>
      <c r="F23" s="5">
        <f>MROUND(($C$6*$C$8)/$C$10,5)</f>
        <v>1085</v>
      </c>
      <c r="G23" s="10" t="s">
        <v>27</v>
      </c>
      <c r="H23" s="5">
        <f>MROUND(($C$6*$C$8)/$C$10,5)</f>
        <v>1085</v>
      </c>
      <c r="I23" s="10" t="s">
        <v>27</v>
      </c>
      <c r="J23" s="5">
        <f>MROUND(($C$6*$C$8)/$C$10,5)</f>
        <v>1085</v>
      </c>
      <c r="K23" s="10" t="s">
        <v>27</v>
      </c>
      <c r="L23" s="5">
        <f>MROUND(($C$6*$C$8)/$C$10,5)</f>
        <v>1085</v>
      </c>
      <c r="M23" s="10" t="s">
        <v>27</v>
      </c>
      <c r="N23" s="5">
        <f>MROUND(($C$6*$C$8)/$C$10,5)</f>
        <v>1085</v>
      </c>
      <c r="O23" s="10" t="s">
        <v>27</v>
      </c>
      <c r="P23" s="11">
        <f>MROUND(($C$6*$C$8)/$C$10,5)</f>
        <v>1085</v>
      </c>
    </row>
    <row r="24" spans="1:16" x14ac:dyDescent="0.15">
      <c r="A24" s="6" t="s">
        <v>20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 t="s">
        <v>27</v>
      </c>
      <c r="D29" s="5">
        <f>MROUND(($C$6*$C$8)/$C$10,5)</f>
        <v>1085</v>
      </c>
      <c r="E29" s="10" t="s">
        <v>27</v>
      </c>
      <c r="F29" s="5">
        <f>MROUND(($C$6*$C$8)/$C$10,5)</f>
        <v>1085</v>
      </c>
      <c r="G29" s="10" t="s">
        <v>27</v>
      </c>
      <c r="H29" s="5">
        <f>MROUND(($C$6*$C$8)/$C$10,5)</f>
        <v>1085</v>
      </c>
      <c r="I29" s="10" t="s">
        <v>27</v>
      </c>
      <c r="J29" s="5">
        <f>MROUND(($C$6*$C$8)/$C$10,5)</f>
        <v>1085</v>
      </c>
      <c r="K29" s="10" t="s">
        <v>27</v>
      </c>
      <c r="L29" s="5">
        <f>MROUND(($C$6*$C$8)/$C$10,5)</f>
        <v>1085</v>
      </c>
      <c r="M29" s="10" t="s">
        <v>27</v>
      </c>
      <c r="N29" s="5">
        <f>MROUND(($C$6*$C$8)/$C$10,5)</f>
        <v>1085</v>
      </c>
      <c r="O29" s="10" t="s">
        <v>27</v>
      </c>
      <c r="P29" s="11">
        <f>MROUND(($C$6*$C$8)/$C$10,5)</f>
        <v>1085</v>
      </c>
    </row>
    <row r="30" spans="1:16" x14ac:dyDescent="0.15">
      <c r="A30" s="6" t="s">
        <v>20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11"/>
      <c r="G31" s="10"/>
      <c r="H31" s="11"/>
      <c r="I31" s="10"/>
      <c r="J31" s="11"/>
      <c r="K31" s="10"/>
      <c r="L31" s="11"/>
      <c r="M31" s="10"/>
      <c r="N31" s="11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2"/>
      <c r="G33" s="60"/>
      <c r="H33" s="62"/>
      <c r="I33" s="60"/>
      <c r="J33" s="62"/>
      <c r="K33" s="60"/>
      <c r="L33" s="62"/>
      <c r="M33" s="60"/>
      <c r="N33" s="62"/>
      <c r="O33" s="60"/>
      <c r="P33" s="62"/>
    </row>
    <row r="34" spans="1:16" x14ac:dyDescent="0.15">
      <c r="A34" s="6" t="s">
        <v>20</v>
      </c>
      <c r="B34" s="6"/>
      <c r="C34" s="10"/>
      <c r="D34" s="5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6"/>
      <c r="G35" s="63"/>
      <c r="H35" s="65"/>
      <c r="I35" s="63"/>
      <c r="J35" s="65"/>
      <c r="K35" s="63"/>
      <c r="L35" s="65"/>
      <c r="M35" s="63"/>
      <c r="N35" s="65"/>
      <c r="O35" s="63"/>
      <c r="P35" s="66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29" t="s">
        <v>35</v>
      </c>
      <c r="D37" s="28">
        <f>SUM(D15:D35)</f>
        <v>3255</v>
      </c>
      <c r="E37" s="29" t="s">
        <v>35</v>
      </c>
      <c r="F37" s="28">
        <f>SUM(F15:F35)</f>
        <v>3255</v>
      </c>
      <c r="G37" s="29" t="s">
        <v>35</v>
      </c>
      <c r="H37" s="28">
        <f>SUM(H15:H35)</f>
        <v>3255</v>
      </c>
      <c r="I37" s="29" t="s">
        <v>35</v>
      </c>
      <c r="J37" s="28">
        <f>SUM(J15:J35)</f>
        <v>3255</v>
      </c>
      <c r="K37" s="29" t="s">
        <v>35</v>
      </c>
      <c r="L37" s="28">
        <f>SUM(L15:L35)</f>
        <v>3255</v>
      </c>
      <c r="M37" s="29" t="s">
        <v>35</v>
      </c>
      <c r="N37" s="28">
        <f>SUM(N15:N35)</f>
        <v>3255</v>
      </c>
      <c r="O37" s="29" t="s">
        <v>35</v>
      </c>
      <c r="P37" s="28">
        <f>SUM(P15:P35)</f>
        <v>3255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29" t="s">
        <v>34</v>
      </c>
      <c r="D39" s="30">
        <f>D37/($C$6)</f>
        <v>0.10003073140749846</v>
      </c>
      <c r="E39" s="29" t="s">
        <v>34</v>
      </c>
      <c r="F39" s="30">
        <f>F37/($C$6)</f>
        <v>0.10003073140749846</v>
      </c>
      <c r="G39" s="29" t="s">
        <v>34</v>
      </c>
      <c r="H39" s="30">
        <f>H37/($C$6)</f>
        <v>0.10003073140749846</v>
      </c>
      <c r="I39" s="29" t="s">
        <v>34</v>
      </c>
      <c r="J39" s="30">
        <f>J37/($C$6)</f>
        <v>0.10003073140749846</v>
      </c>
      <c r="K39" s="29" t="s">
        <v>34</v>
      </c>
      <c r="L39" s="30">
        <f>L37/($C$6)</f>
        <v>0.10003073140749846</v>
      </c>
      <c r="M39" s="29" t="s">
        <v>34</v>
      </c>
      <c r="N39" s="30">
        <f>N37/($C$6)</f>
        <v>0.10003073140749846</v>
      </c>
      <c r="O39" s="29" t="s">
        <v>34</v>
      </c>
      <c r="P39" s="30">
        <f>P37/($C$6)</f>
        <v>0.10003073140749846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23"/>
      <c r="E41" s="24"/>
      <c r="F41" s="25" t="s">
        <v>24</v>
      </c>
      <c r="G41" s="69">
        <f>D37+F37+H37+J37+L37+N37+P37</f>
        <v>22785</v>
      </c>
      <c r="H41" s="22" t="s">
        <v>23</v>
      </c>
      <c r="J41" s="23"/>
      <c r="K41" s="24"/>
      <c r="L41" s="25" t="s">
        <v>25</v>
      </c>
      <c r="M41" s="32">
        <f>(G41/C6)*100</f>
        <v>70.021511985248935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55" t="s">
        <v>17</v>
      </c>
      <c r="E43" s="356"/>
      <c r="F43" s="356"/>
      <c r="G43" s="356"/>
      <c r="H43" s="356"/>
      <c r="I43" s="356"/>
      <c r="J43" s="356"/>
      <c r="K43" s="356"/>
      <c r="L43" s="356"/>
      <c r="M43" s="356"/>
      <c r="N43" s="357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38</v>
      </c>
      <c r="E45" s="80">
        <v>4670</v>
      </c>
      <c r="G45" s="2" t="s">
        <v>42</v>
      </c>
      <c r="H45" s="80">
        <v>4710</v>
      </c>
      <c r="J45" s="2"/>
      <c r="K45" s="14"/>
      <c r="M45" s="2"/>
      <c r="N45" s="14"/>
    </row>
    <row r="46" spans="1:16" x14ac:dyDescent="0.15">
      <c r="D46" s="2" t="s">
        <v>39</v>
      </c>
      <c r="E46" s="80">
        <v>3790</v>
      </c>
      <c r="G46" s="2" t="s">
        <v>43</v>
      </c>
      <c r="H46" s="80">
        <v>4340</v>
      </c>
      <c r="J46" s="2"/>
      <c r="K46" s="14"/>
      <c r="M46" s="2"/>
      <c r="N46" s="14"/>
    </row>
    <row r="47" spans="1:16" x14ac:dyDescent="0.15">
      <c r="D47" s="2" t="s">
        <v>40</v>
      </c>
      <c r="E47" s="80">
        <v>4710</v>
      </c>
      <c r="G47" s="2" t="s">
        <v>44</v>
      </c>
      <c r="H47" s="80">
        <v>4900</v>
      </c>
      <c r="J47" s="2"/>
      <c r="K47" s="14"/>
      <c r="M47" s="2"/>
      <c r="N47" s="14"/>
    </row>
    <row r="48" spans="1:16" ht="14" thickBot="1" x14ac:dyDescent="0.2">
      <c r="D48" s="16" t="s">
        <v>41</v>
      </c>
      <c r="E48" s="81">
        <v>5420</v>
      </c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148</v>
      </c>
      <c r="D50" s="268"/>
      <c r="E50" s="268"/>
      <c r="F50" s="268"/>
      <c r="G50" s="269"/>
      <c r="J50" s="265" t="s">
        <v>108</v>
      </c>
      <c r="K50" s="266"/>
      <c r="L50" s="267" t="s">
        <v>198</v>
      </c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 t="str">
        <v>Sprat</v>
      </c>
      <c r="D57" s="107">
        <v>1085</v>
      </c>
      <c r="E57" s="87" t="str">
        <v>Sprat</v>
      </c>
      <c r="F57" s="88">
        <v>1085</v>
      </c>
      <c r="G57" s="91" t="str">
        <v>Sprat</v>
      </c>
      <c r="H57" s="91">
        <v>1085</v>
      </c>
      <c r="I57" s="87" t="str">
        <v>Sprat</v>
      </c>
      <c r="J57" s="88">
        <v>1085</v>
      </c>
      <c r="K57" s="91" t="str">
        <v>Sprat</v>
      </c>
      <c r="L57" s="91">
        <v>1085</v>
      </c>
      <c r="M57" s="87" t="str">
        <v>Sprat</v>
      </c>
      <c r="N57" s="88">
        <v>1085</v>
      </c>
      <c r="O57" s="91" t="str">
        <v>Sprat</v>
      </c>
      <c r="P57" s="88">
        <v>1085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 t="str">
        <v>Sprat</v>
      </c>
      <c r="D63" s="107">
        <v>1085</v>
      </c>
      <c r="E63" s="87" t="str">
        <v>Sprat</v>
      </c>
      <c r="F63" s="88">
        <v>1085</v>
      </c>
      <c r="G63" s="91" t="str">
        <v>Sprat</v>
      </c>
      <c r="H63" s="91">
        <v>1085</v>
      </c>
      <c r="I63" s="87" t="str">
        <v>Sprat</v>
      </c>
      <c r="J63" s="88">
        <v>1085</v>
      </c>
      <c r="K63" s="91" t="str">
        <v>Sprat</v>
      </c>
      <c r="L63" s="91">
        <v>1085</v>
      </c>
      <c r="M63" s="87" t="str">
        <v>Sprat</v>
      </c>
      <c r="N63" s="88">
        <v>1085</v>
      </c>
      <c r="O63" s="91" t="str">
        <v>Sprat</v>
      </c>
      <c r="P63" s="88">
        <v>1085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 t="str">
        <v>Sprat</v>
      </c>
      <c r="D69" s="107">
        <v>1085</v>
      </c>
      <c r="E69" s="87" t="str">
        <v>Sprat</v>
      </c>
      <c r="F69" s="88">
        <v>1085</v>
      </c>
      <c r="G69" s="91" t="str">
        <v>Sprat</v>
      </c>
      <c r="H69" s="91">
        <v>1085</v>
      </c>
      <c r="I69" s="87" t="str">
        <v>Sprat</v>
      </c>
      <c r="J69" s="88">
        <v>1085</v>
      </c>
      <c r="K69" s="91" t="str">
        <v>Sprat</v>
      </c>
      <c r="L69" s="91">
        <v>1085</v>
      </c>
      <c r="M69" s="87" t="str">
        <v>Sprat</v>
      </c>
      <c r="N69" s="88">
        <v>1085</v>
      </c>
      <c r="O69" s="91" t="str">
        <v>Sprat</v>
      </c>
      <c r="P69" s="88">
        <v>1085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3255</v>
      </c>
      <c r="E95" s="98" t="str">
        <f t="shared" si="13"/>
        <v>Sprat</v>
      </c>
      <c r="F95" s="101">
        <f t="shared" si="0"/>
        <v>3255</v>
      </c>
      <c r="G95" s="98" t="str">
        <f t="shared" si="1"/>
        <v>Sprat</v>
      </c>
      <c r="H95" s="101">
        <f t="shared" si="2"/>
        <v>3255</v>
      </c>
      <c r="I95" s="98" t="str">
        <f t="shared" si="3"/>
        <v>Sprat</v>
      </c>
      <c r="J95" s="105">
        <f t="shared" si="4"/>
        <v>3255</v>
      </c>
      <c r="K95" s="96" t="str">
        <f t="shared" si="5"/>
        <v>Sprat</v>
      </c>
      <c r="L95" s="101">
        <f t="shared" si="6"/>
        <v>3255</v>
      </c>
      <c r="M95" s="98" t="str">
        <f t="shared" si="7"/>
        <v>Sprat</v>
      </c>
      <c r="N95" s="105">
        <f t="shared" si="8"/>
        <v>3255</v>
      </c>
      <c r="O95" s="96" t="str">
        <f t="shared" si="9"/>
        <v>Sprat</v>
      </c>
      <c r="P95" s="105">
        <f t="shared" si="10"/>
        <v>3255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C72F-61F3-5645-A42A-CF83F8D59FB8}">
  <sheetPr codeName="Sheet12">
    <tabColor theme="9"/>
  </sheetPr>
  <dimension ref="A1:P113"/>
  <sheetViews>
    <sheetView view="pageLayout" zoomScale="119" zoomScaleNormal="70" zoomScaleSheetLayoutView="85" zoomScalePageLayoutView="119" workbookViewId="0">
      <selection activeCell="D21" sqref="D21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54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72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2270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0.55000000000000004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21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59" t="s">
        <v>3</v>
      </c>
      <c r="D12" s="364"/>
      <c r="E12" s="359" t="s">
        <v>4</v>
      </c>
      <c r="F12" s="360"/>
      <c r="G12" s="359" t="s">
        <v>5</v>
      </c>
      <c r="H12" s="360"/>
      <c r="I12" s="359" t="s">
        <v>6</v>
      </c>
      <c r="J12" s="360"/>
      <c r="K12" s="359" t="s">
        <v>7</v>
      </c>
      <c r="L12" s="360"/>
      <c r="M12" s="359" t="s">
        <v>8</v>
      </c>
      <c r="N12" s="360"/>
      <c r="O12" s="359" t="s">
        <v>9</v>
      </c>
      <c r="P12" s="360"/>
    </row>
    <row r="13" spans="1:16" s="20" customFormat="1" ht="14" thickBot="1" x14ac:dyDescent="0.25">
      <c r="C13" s="218" t="s">
        <v>14</v>
      </c>
      <c r="D13" s="219" t="s">
        <v>30</v>
      </c>
      <c r="E13" s="218" t="s">
        <v>14</v>
      </c>
      <c r="F13" s="219" t="s">
        <v>30</v>
      </c>
      <c r="G13" s="218" t="s">
        <v>14</v>
      </c>
      <c r="H13" s="219" t="s">
        <v>30</v>
      </c>
      <c r="I13" s="218" t="s">
        <v>14</v>
      </c>
      <c r="J13" s="219" t="s">
        <v>30</v>
      </c>
      <c r="K13" s="218" t="s">
        <v>14</v>
      </c>
      <c r="L13" s="219" t="s">
        <v>30</v>
      </c>
      <c r="M13" s="218" t="s">
        <v>14</v>
      </c>
      <c r="N13" s="219" t="s">
        <v>30</v>
      </c>
      <c r="O13" s="218" t="s">
        <v>14</v>
      </c>
      <c r="P13" s="219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10"/>
      <c r="F16" s="54"/>
      <c r="G16" s="10"/>
      <c r="H16" s="54"/>
      <c r="I16" s="10"/>
      <c r="J16" s="54"/>
      <c r="K16" s="10"/>
      <c r="L16" s="54"/>
      <c r="M16" s="10"/>
      <c r="N16" s="54"/>
      <c r="O16" s="10"/>
      <c r="P16" s="56"/>
    </row>
    <row r="17" spans="1:16" x14ac:dyDescent="0.15">
      <c r="A17" s="6" t="s">
        <v>19</v>
      </c>
      <c r="B17" s="6"/>
      <c r="C17" s="10"/>
      <c r="D17" s="5"/>
      <c r="E17" s="10"/>
      <c r="F17" s="5"/>
      <c r="G17" s="10"/>
      <c r="H17" s="5"/>
      <c r="I17" s="10"/>
      <c r="J17" s="5"/>
      <c r="K17" s="10"/>
      <c r="L17" s="5"/>
      <c r="M17" s="10"/>
      <c r="N17" s="5"/>
      <c r="O17" s="10"/>
      <c r="P17" s="11"/>
    </row>
    <row r="18" spans="1:16" x14ac:dyDescent="0.15">
      <c r="A18" s="6" t="s">
        <v>48</v>
      </c>
      <c r="B18" s="6"/>
      <c r="C18" s="224" t="s">
        <v>49</v>
      </c>
      <c r="D18" s="225">
        <v>100</v>
      </c>
      <c r="E18" s="224" t="s">
        <v>49</v>
      </c>
      <c r="F18" s="225">
        <v>100</v>
      </c>
      <c r="G18" s="224" t="s">
        <v>49</v>
      </c>
      <c r="H18" s="225">
        <v>100</v>
      </c>
      <c r="I18" s="224" t="s">
        <v>49</v>
      </c>
      <c r="J18" s="225">
        <v>100</v>
      </c>
      <c r="K18" s="224" t="s">
        <v>49</v>
      </c>
      <c r="L18" s="225">
        <v>100</v>
      </c>
      <c r="M18" s="224" t="s">
        <v>49</v>
      </c>
      <c r="N18" s="225">
        <v>100</v>
      </c>
      <c r="O18" s="224" t="s">
        <v>49</v>
      </c>
      <c r="P18" s="226">
        <v>100</v>
      </c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224" t="s">
        <v>86</v>
      </c>
      <c r="D25" s="227">
        <v>50</v>
      </c>
      <c r="E25" s="224" t="s">
        <v>86</v>
      </c>
      <c r="F25" s="227">
        <v>50</v>
      </c>
      <c r="G25" s="224" t="s">
        <v>86</v>
      </c>
      <c r="H25" s="227">
        <v>50</v>
      </c>
      <c r="I25" s="224" t="s">
        <v>86</v>
      </c>
      <c r="J25" s="227">
        <v>50</v>
      </c>
      <c r="K25" s="224" t="s">
        <v>86</v>
      </c>
      <c r="L25" s="227">
        <v>50</v>
      </c>
      <c r="M25" s="224" t="s">
        <v>86</v>
      </c>
      <c r="N25" s="227">
        <v>50</v>
      </c>
      <c r="O25" s="224" t="s">
        <v>86</v>
      </c>
      <c r="P25" s="227">
        <v>50</v>
      </c>
    </row>
    <row r="26" spans="1:16" ht="6" customHeight="1" x14ac:dyDescent="0.15">
      <c r="A26" s="3"/>
      <c r="B26" s="3"/>
      <c r="C26" s="10"/>
      <c r="D26" s="5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1"/>
      <c r="G27" s="39"/>
      <c r="H27" s="41"/>
      <c r="I27" s="39"/>
      <c r="J27" s="41"/>
      <c r="K27" s="39"/>
      <c r="L27" s="41"/>
      <c r="M27" s="39"/>
      <c r="N27" s="41"/>
      <c r="O27" s="39"/>
      <c r="P27" s="41"/>
    </row>
    <row r="28" spans="1:16" x14ac:dyDescent="0.15">
      <c r="A28" s="6" t="s">
        <v>11</v>
      </c>
      <c r="B28" s="6"/>
      <c r="C28" s="224"/>
      <c r="D28" s="228"/>
      <c r="E28" s="224" t="s">
        <v>171</v>
      </c>
      <c r="F28" s="229">
        <v>80</v>
      </c>
      <c r="G28" s="224"/>
      <c r="H28" s="230"/>
      <c r="I28" s="224" t="s">
        <v>173</v>
      </c>
      <c r="J28" s="229">
        <v>50</v>
      </c>
      <c r="K28" s="224"/>
      <c r="L28" s="230"/>
      <c r="M28" s="224"/>
      <c r="N28" s="230"/>
      <c r="O28" s="224" t="s">
        <v>173</v>
      </c>
      <c r="P28" s="229">
        <v>50</v>
      </c>
    </row>
    <row r="29" spans="1:16" x14ac:dyDescent="0.15">
      <c r="A29" s="6" t="s">
        <v>19</v>
      </c>
      <c r="B29" s="6"/>
      <c r="C29" s="10"/>
      <c r="D29" s="5"/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11"/>
    </row>
    <row r="30" spans="1:16" x14ac:dyDescent="0.15">
      <c r="A30" s="6" t="s">
        <v>48</v>
      </c>
      <c r="B30" s="6"/>
      <c r="C30" s="224" t="s">
        <v>78</v>
      </c>
      <c r="D30" s="227">
        <v>15</v>
      </c>
      <c r="E30" s="224"/>
      <c r="F30" s="229"/>
      <c r="G30" s="224" t="s">
        <v>78</v>
      </c>
      <c r="H30" s="227">
        <v>15</v>
      </c>
      <c r="I30" s="224"/>
      <c r="J30" s="229"/>
      <c r="K30" s="224"/>
      <c r="L30" s="229"/>
      <c r="M30" s="224" t="s">
        <v>78</v>
      </c>
      <c r="N30" s="227">
        <v>15</v>
      </c>
      <c r="O30" s="224"/>
      <c r="P30" s="229"/>
    </row>
    <row r="31" spans="1:16" x14ac:dyDescent="0.15">
      <c r="A31" s="6" t="s">
        <v>12</v>
      </c>
      <c r="B31" s="6"/>
      <c r="C31" s="10"/>
      <c r="D31" s="5"/>
      <c r="E31" s="10"/>
      <c r="F31" s="11"/>
      <c r="G31" s="10"/>
      <c r="H31" s="11"/>
      <c r="I31" s="10"/>
      <c r="J31" s="11"/>
      <c r="K31" s="10" t="s">
        <v>85</v>
      </c>
      <c r="L31" s="11">
        <v>20</v>
      </c>
      <c r="M31" s="10"/>
      <c r="N31" s="11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2"/>
      <c r="G33" s="60"/>
      <c r="H33" s="62"/>
      <c r="I33" s="60"/>
      <c r="J33" s="62"/>
      <c r="K33" s="60"/>
      <c r="L33" s="62"/>
      <c r="M33" s="60"/>
      <c r="N33" s="62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6"/>
      <c r="G35" s="63"/>
      <c r="H35" s="65"/>
      <c r="I35" s="63"/>
      <c r="J35" s="65"/>
      <c r="K35" s="63"/>
      <c r="L35" s="65"/>
      <c r="M35" s="63"/>
      <c r="N35" s="65"/>
      <c r="O35" s="63"/>
      <c r="P35" s="66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223" t="s">
        <v>35</v>
      </c>
      <c r="D37" s="28">
        <f>SUM(D15:D35)</f>
        <v>165</v>
      </c>
      <c r="E37" s="223" t="s">
        <v>35</v>
      </c>
      <c r="F37" s="28">
        <f>SUM(F15:F35)</f>
        <v>230</v>
      </c>
      <c r="G37" s="223" t="s">
        <v>35</v>
      </c>
      <c r="H37" s="28">
        <f>SUM(H15:H35)</f>
        <v>165</v>
      </c>
      <c r="I37" s="223" t="s">
        <v>35</v>
      </c>
      <c r="J37" s="28">
        <f>SUM(J15:J35)</f>
        <v>200</v>
      </c>
      <c r="K37" s="223" t="s">
        <v>35</v>
      </c>
      <c r="L37" s="28">
        <f>SUM(L15:L35)</f>
        <v>170</v>
      </c>
      <c r="M37" s="223" t="s">
        <v>35</v>
      </c>
      <c r="N37" s="28">
        <f>SUM(N15:N35)</f>
        <v>165</v>
      </c>
      <c r="O37" s="223" t="s">
        <v>35</v>
      </c>
      <c r="P37" s="28">
        <f>SUM(P15:P35)</f>
        <v>200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223" t="s">
        <v>34</v>
      </c>
      <c r="D39" s="30">
        <f>D37/$C$6</f>
        <v>7.268722466960352E-2</v>
      </c>
      <c r="E39" s="223" t="s">
        <v>34</v>
      </c>
      <c r="F39" s="30">
        <f>F37/$C$6</f>
        <v>0.1013215859030837</v>
      </c>
      <c r="G39" s="223" t="s">
        <v>34</v>
      </c>
      <c r="H39" s="30">
        <f>H37/$C$6</f>
        <v>7.268722466960352E-2</v>
      </c>
      <c r="I39" s="223" t="s">
        <v>34</v>
      </c>
      <c r="J39" s="30">
        <f>J37/$C$6</f>
        <v>8.8105726872246701E-2</v>
      </c>
      <c r="K39" s="223" t="s">
        <v>34</v>
      </c>
      <c r="L39" s="30">
        <f>L37/$C$6</f>
        <v>7.4889867841409691E-2</v>
      </c>
      <c r="M39" s="223" t="s">
        <v>34</v>
      </c>
      <c r="N39" s="30">
        <f>N37/$C$6</f>
        <v>7.268722466960352E-2</v>
      </c>
      <c r="O39" s="223" t="s">
        <v>34</v>
      </c>
      <c r="P39" s="30">
        <f>P37/$C$6</f>
        <v>8.8105726872246701E-2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220"/>
      <c r="E41" s="221"/>
      <c r="F41" s="222" t="s">
        <v>24</v>
      </c>
      <c r="G41" s="69">
        <f>D37+F37+H37+J37+L37+N37+P37</f>
        <v>1295</v>
      </c>
      <c r="H41" s="22" t="s">
        <v>23</v>
      </c>
      <c r="J41" s="220"/>
      <c r="K41" s="221"/>
      <c r="L41" s="222" t="s">
        <v>25</v>
      </c>
      <c r="M41" s="32">
        <f>(G41/C6)*100</f>
        <v>57.048458149779734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61" t="s">
        <v>17</v>
      </c>
      <c r="E43" s="362"/>
      <c r="F43" s="362"/>
      <c r="G43" s="362"/>
      <c r="H43" s="362"/>
      <c r="I43" s="362"/>
      <c r="J43" s="362"/>
      <c r="K43" s="362"/>
      <c r="L43" s="362"/>
      <c r="M43" s="362"/>
      <c r="N43" s="363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51</v>
      </c>
      <c r="E45" s="14">
        <v>1270</v>
      </c>
      <c r="G45" s="2"/>
      <c r="H45" s="14"/>
      <c r="J45" s="2"/>
      <c r="K45" s="14"/>
      <c r="M45" s="2"/>
      <c r="N45" s="14"/>
    </row>
    <row r="46" spans="1:16" x14ac:dyDescent="0.15">
      <c r="D46" s="2" t="s">
        <v>50</v>
      </c>
      <c r="E46" s="14">
        <v>1000</v>
      </c>
      <c r="G46" s="2"/>
      <c r="H46" s="14"/>
      <c r="J46" s="2"/>
      <c r="K46" s="14"/>
      <c r="M46" s="2"/>
      <c r="N46" s="14"/>
    </row>
    <row r="47" spans="1:16" x14ac:dyDescent="0.15">
      <c r="D47" s="2"/>
      <c r="E47" s="14"/>
      <c r="G47" s="2"/>
      <c r="H47" s="14"/>
      <c r="J47" s="2"/>
      <c r="K47" s="14"/>
      <c r="M47" s="2"/>
      <c r="N47" s="14"/>
    </row>
    <row r="48" spans="1:16" ht="14" thickBot="1" x14ac:dyDescent="0.2">
      <c r="D48" s="16"/>
      <c r="E48" s="17"/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143</v>
      </c>
      <c r="D50" s="268"/>
      <c r="E50" s="268"/>
      <c r="F50" s="268"/>
      <c r="G50" s="269"/>
      <c r="J50" s="265" t="s">
        <v>108</v>
      </c>
      <c r="K50" s="266"/>
      <c r="L50" s="267"/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>
        <v>0</v>
      </c>
      <c r="F57" s="88">
        <v>0</v>
      </c>
      <c r="G57" s="91">
        <v>0</v>
      </c>
      <c r="H57" s="91">
        <v>0</v>
      </c>
      <c r="I57" s="87">
        <v>0</v>
      </c>
      <c r="J57" s="88">
        <v>0</v>
      </c>
      <c r="K57" s="91">
        <v>0</v>
      </c>
      <c r="L57" s="91">
        <v>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 t="str">
        <v>Fruit &amp; Veg</v>
      </c>
      <c r="D58" s="107">
        <v>100</v>
      </c>
      <c r="E58" s="87" t="str">
        <v>Fruit &amp; Veg</v>
      </c>
      <c r="F58" s="88">
        <v>100</v>
      </c>
      <c r="G58" s="91" t="str">
        <v>Fruit &amp; Veg</v>
      </c>
      <c r="H58" s="91">
        <v>100</v>
      </c>
      <c r="I58" s="87" t="str">
        <v>Fruit &amp; Veg</v>
      </c>
      <c r="J58" s="88">
        <v>100</v>
      </c>
      <c r="K58" s="91" t="str">
        <v>Fruit &amp; Veg</v>
      </c>
      <c r="L58" s="91">
        <v>100</v>
      </c>
      <c r="M58" s="87" t="str">
        <v>Fruit &amp; Veg</v>
      </c>
      <c r="N58" s="88">
        <v>100</v>
      </c>
      <c r="O58" s="91" t="str">
        <v>Fruit &amp; Veg</v>
      </c>
      <c r="P58" s="88">
        <v>100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 t="str">
        <v>Assorted</v>
      </c>
      <c r="D65" s="107">
        <v>50</v>
      </c>
      <c r="E65" s="87" t="str">
        <v>Assorted</v>
      </c>
      <c r="F65" s="88">
        <v>50</v>
      </c>
      <c r="G65" s="91" t="str">
        <v>Assorted</v>
      </c>
      <c r="H65" s="91">
        <v>50</v>
      </c>
      <c r="I65" s="87" t="str">
        <v>Assorted</v>
      </c>
      <c r="J65" s="88">
        <v>50</v>
      </c>
      <c r="K65" s="91" t="str">
        <v>Assorted</v>
      </c>
      <c r="L65" s="91">
        <v>50</v>
      </c>
      <c r="M65" s="87" t="str">
        <v>Assorted</v>
      </c>
      <c r="N65" s="88">
        <v>50</v>
      </c>
      <c r="O65" s="91" t="str">
        <v>Assorted</v>
      </c>
      <c r="P65" s="88">
        <v>50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 t="str">
        <v>Chicks</v>
      </c>
      <c r="F68" s="88">
        <v>80</v>
      </c>
      <c r="G68" s="91">
        <v>0</v>
      </c>
      <c r="H68" s="91">
        <v>0</v>
      </c>
      <c r="I68" s="87" t="str">
        <v>Adult Mice</v>
      </c>
      <c r="J68" s="88">
        <v>50</v>
      </c>
      <c r="K68" s="91">
        <v>0</v>
      </c>
      <c r="L68" s="91">
        <v>0</v>
      </c>
      <c r="M68" s="87">
        <v>0</v>
      </c>
      <c r="N68" s="88">
        <v>0</v>
      </c>
      <c r="O68" s="91" t="str">
        <v>Adult Mice</v>
      </c>
      <c r="P68" s="88">
        <v>50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 t="str">
        <v>Pellet</v>
      </c>
      <c r="D70" s="107">
        <v>15</v>
      </c>
      <c r="E70" s="87">
        <v>0</v>
      </c>
      <c r="F70" s="88">
        <v>0</v>
      </c>
      <c r="G70" s="91" t="str">
        <v>Pellet</v>
      </c>
      <c r="H70" s="91">
        <v>15</v>
      </c>
      <c r="I70" s="87">
        <v>0</v>
      </c>
      <c r="J70" s="88">
        <v>0</v>
      </c>
      <c r="K70" s="91">
        <v>0</v>
      </c>
      <c r="L70" s="91">
        <v>0</v>
      </c>
      <c r="M70" s="87" t="str">
        <v>Pellet</v>
      </c>
      <c r="N70" s="88">
        <v>15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 t="str">
        <v>10 Locusts</v>
      </c>
      <c r="L71" s="91">
        <v>20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80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50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50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50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50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1912-D1E4-994D-B99A-4B4D1D1D5BE1}">
  <sheetPr codeName="Sheet13">
    <tabColor theme="9"/>
  </sheetPr>
  <dimension ref="A1:P113"/>
  <sheetViews>
    <sheetView view="pageLayout" topLeftCell="A6" zoomScale="118" zoomScaleNormal="70" zoomScaleSheetLayoutView="85" zoomScalePageLayoutView="118" workbookViewId="0">
      <selection activeCell="K21" sqref="K21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69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71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12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5850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1.1499999999999999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6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65" t="s">
        <v>3</v>
      </c>
      <c r="D12" s="370"/>
      <c r="E12" s="365" t="s">
        <v>4</v>
      </c>
      <c r="F12" s="366"/>
      <c r="G12" s="365" t="s">
        <v>5</v>
      </c>
      <c r="H12" s="366"/>
      <c r="I12" s="365" t="s">
        <v>6</v>
      </c>
      <c r="J12" s="366"/>
      <c r="K12" s="365" t="s">
        <v>7</v>
      </c>
      <c r="L12" s="366"/>
      <c r="M12" s="365" t="s">
        <v>8</v>
      </c>
      <c r="N12" s="366"/>
      <c r="O12" s="365" t="s">
        <v>9</v>
      </c>
      <c r="P12" s="366"/>
    </row>
    <row r="13" spans="1:16" s="20" customFormat="1" ht="14" thickBot="1" x14ac:dyDescent="0.25">
      <c r="C13" s="235" t="s">
        <v>14</v>
      </c>
      <c r="D13" s="236" t="s">
        <v>30</v>
      </c>
      <c r="E13" s="235" t="s">
        <v>14</v>
      </c>
      <c r="F13" s="236" t="s">
        <v>30</v>
      </c>
      <c r="G13" s="235" t="s">
        <v>14</v>
      </c>
      <c r="H13" s="236" t="s">
        <v>30</v>
      </c>
      <c r="I13" s="235" t="s">
        <v>14</v>
      </c>
      <c r="J13" s="236" t="s">
        <v>30</v>
      </c>
      <c r="K13" s="235" t="s">
        <v>14</v>
      </c>
      <c r="L13" s="236" t="s">
        <v>30</v>
      </c>
      <c r="M13" s="235" t="s">
        <v>14</v>
      </c>
      <c r="N13" s="236" t="s">
        <v>30</v>
      </c>
      <c r="O13" s="235" t="s">
        <v>14</v>
      </c>
      <c r="P13" s="236" t="s">
        <v>30</v>
      </c>
    </row>
    <row r="14" spans="1:16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0"/>
      <c r="D17" s="5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</row>
    <row r="18" spans="1:16" x14ac:dyDescent="0.15">
      <c r="A18" s="6" t="s">
        <v>48</v>
      </c>
      <c r="B18" s="6"/>
      <c r="C18" s="237" t="s">
        <v>74</v>
      </c>
      <c r="D18" s="238">
        <v>640</v>
      </c>
      <c r="E18" s="237" t="s">
        <v>74</v>
      </c>
      <c r="F18" s="238">
        <v>640</v>
      </c>
      <c r="G18" s="237" t="s">
        <v>74</v>
      </c>
      <c r="H18" s="238">
        <v>640</v>
      </c>
      <c r="I18" s="237" t="s">
        <v>74</v>
      </c>
      <c r="J18" s="238">
        <v>640</v>
      </c>
      <c r="K18" s="237" t="s">
        <v>74</v>
      </c>
      <c r="L18" s="238">
        <v>640</v>
      </c>
      <c r="M18" s="237" t="s">
        <v>74</v>
      </c>
      <c r="N18" s="238">
        <v>640</v>
      </c>
      <c r="O18" s="237" t="s">
        <v>74</v>
      </c>
      <c r="P18" s="239">
        <v>640</v>
      </c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x14ac:dyDescent="0.15">
      <c r="A25" s="6" t="s">
        <v>12</v>
      </c>
      <c r="B25" s="6"/>
      <c r="C25" s="237" t="s">
        <v>76</v>
      </c>
      <c r="D25" s="238">
        <v>120</v>
      </c>
      <c r="E25" s="237" t="s">
        <v>76</v>
      </c>
      <c r="F25" s="238">
        <v>120</v>
      </c>
      <c r="G25" s="237" t="s">
        <v>76</v>
      </c>
      <c r="H25" s="238">
        <v>120</v>
      </c>
      <c r="I25" s="237" t="s">
        <v>76</v>
      </c>
      <c r="J25" s="238">
        <v>120</v>
      </c>
      <c r="K25" s="237" t="s">
        <v>76</v>
      </c>
      <c r="L25" s="238">
        <v>120</v>
      </c>
      <c r="M25" s="237" t="s">
        <v>76</v>
      </c>
      <c r="N25" s="238">
        <v>120</v>
      </c>
      <c r="O25" s="237" t="s">
        <v>76</v>
      </c>
      <c r="P25" s="239">
        <v>120</v>
      </c>
    </row>
    <row r="26" spans="1:16" ht="6" customHeight="1" x14ac:dyDescent="0.15">
      <c r="A26" s="3"/>
      <c r="B26" s="3"/>
      <c r="C26" s="10"/>
      <c r="D26" s="5"/>
      <c r="E26" s="10"/>
      <c r="F26" s="11"/>
      <c r="G26" s="10"/>
      <c r="H26" s="5"/>
      <c r="I26" s="10"/>
      <c r="J26" s="11"/>
      <c r="K26" s="10"/>
      <c r="L26" s="11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1"/>
      <c r="G27" s="39"/>
      <c r="H27" s="40"/>
      <c r="I27" s="39"/>
      <c r="J27" s="41"/>
      <c r="K27" s="39"/>
      <c r="L27" s="41"/>
      <c r="M27" s="39"/>
      <c r="N27" s="40"/>
      <c r="O27" s="39"/>
      <c r="P27" s="41"/>
    </row>
    <row r="28" spans="1:16" x14ac:dyDescent="0.15">
      <c r="A28" s="6" t="s">
        <v>11</v>
      </c>
      <c r="B28" s="6"/>
      <c r="C28" s="237"/>
      <c r="D28" s="240"/>
      <c r="E28" s="237" t="s">
        <v>171</v>
      </c>
      <c r="F28" s="241">
        <v>400</v>
      </c>
      <c r="G28" s="237"/>
      <c r="H28" s="240"/>
      <c r="I28" s="237" t="s">
        <v>173</v>
      </c>
      <c r="J28" s="241">
        <v>250</v>
      </c>
      <c r="K28" s="237"/>
      <c r="L28" s="242"/>
      <c r="M28" s="237"/>
      <c r="N28" s="240"/>
      <c r="O28" s="237" t="s">
        <v>173</v>
      </c>
      <c r="P28" s="241">
        <v>250</v>
      </c>
    </row>
    <row r="29" spans="1:16" x14ac:dyDescent="0.15">
      <c r="A29" s="6" t="s">
        <v>19</v>
      </c>
      <c r="B29" s="6"/>
      <c r="C29" s="10"/>
      <c r="D29" s="5"/>
      <c r="E29" s="10"/>
      <c r="F29" s="11"/>
      <c r="G29" s="10"/>
      <c r="H29" s="5"/>
      <c r="I29" s="10"/>
      <c r="J29" s="11"/>
      <c r="K29" s="10"/>
      <c r="L29" s="11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11"/>
      <c r="G30" s="10"/>
      <c r="H30" s="5"/>
      <c r="I30" s="10"/>
      <c r="J30" s="11"/>
      <c r="K30" s="10"/>
      <c r="L30" s="11"/>
      <c r="M30" s="10"/>
      <c r="N30" s="5"/>
      <c r="O30" s="10"/>
      <c r="P30" s="11"/>
    </row>
    <row r="31" spans="1:16" x14ac:dyDescent="0.15">
      <c r="A31" s="6" t="s">
        <v>12</v>
      </c>
      <c r="B31" s="6"/>
      <c r="C31" s="237" t="s">
        <v>78</v>
      </c>
      <c r="D31" s="238">
        <v>120</v>
      </c>
      <c r="E31" s="237"/>
      <c r="F31" s="239"/>
      <c r="G31" s="237" t="s">
        <v>78</v>
      </c>
      <c r="H31" s="238">
        <v>120</v>
      </c>
      <c r="I31" s="237"/>
      <c r="J31" s="239"/>
      <c r="K31" s="237" t="s">
        <v>171</v>
      </c>
      <c r="L31" s="239">
        <v>200</v>
      </c>
      <c r="M31" s="237" t="s">
        <v>78</v>
      </c>
      <c r="N31" s="238">
        <v>120</v>
      </c>
      <c r="O31" s="237"/>
      <c r="P31" s="239"/>
    </row>
    <row r="32" spans="1:16" ht="6" customHeight="1" x14ac:dyDescent="0.15">
      <c r="A32" s="3"/>
      <c r="B32" s="3"/>
      <c r="C32" s="10"/>
      <c r="D32" s="5"/>
      <c r="E32" s="10"/>
      <c r="F32" s="11"/>
      <c r="G32" s="10"/>
      <c r="H32" s="5"/>
      <c r="I32" s="10"/>
      <c r="J32" s="11"/>
      <c r="K32" s="10"/>
      <c r="L32" s="11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2"/>
      <c r="G33" s="60"/>
      <c r="H33" s="62"/>
      <c r="I33" s="60"/>
      <c r="J33" s="62"/>
      <c r="K33" s="60"/>
      <c r="L33" s="62"/>
      <c r="M33" s="60"/>
      <c r="N33" s="62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</row>
    <row r="35" spans="1:16" ht="14" thickBot="1" x14ac:dyDescent="0.2">
      <c r="A35" s="6" t="s">
        <v>12</v>
      </c>
      <c r="B35" s="6"/>
      <c r="C35" s="63"/>
      <c r="D35" s="64"/>
      <c r="E35" s="63"/>
      <c r="F35" s="66"/>
      <c r="G35" s="63"/>
      <c r="H35" s="65"/>
      <c r="I35" s="63"/>
      <c r="J35" s="65"/>
      <c r="K35" s="63"/>
      <c r="L35" s="65"/>
      <c r="M35" s="63"/>
      <c r="N35" s="65"/>
      <c r="O35" s="63"/>
      <c r="P35" s="66"/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234" t="s">
        <v>35</v>
      </c>
      <c r="D37" s="28">
        <f>SUM(D15:D35)</f>
        <v>880</v>
      </c>
      <c r="E37" s="234" t="s">
        <v>35</v>
      </c>
      <c r="F37" s="28">
        <f>SUM(F15:F35)</f>
        <v>1160</v>
      </c>
      <c r="G37" s="234" t="s">
        <v>35</v>
      </c>
      <c r="H37" s="28">
        <f>SUM(H15:H35)</f>
        <v>880</v>
      </c>
      <c r="I37" s="234" t="s">
        <v>35</v>
      </c>
      <c r="J37" s="28">
        <f>SUM(J15:J35)</f>
        <v>1010</v>
      </c>
      <c r="K37" s="234" t="s">
        <v>35</v>
      </c>
      <c r="L37" s="28">
        <f>SUM(L15:L35)</f>
        <v>960</v>
      </c>
      <c r="M37" s="234" t="s">
        <v>35</v>
      </c>
      <c r="N37" s="28">
        <f>SUM(N15:N35)</f>
        <v>880</v>
      </c>
      <c r="O37" s="234" t="s">
        <v>35</v>
      </c>
      <c r="P37" s="28">
        <f>SUM(P15:P35)</f>
        <v>1010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234" t="s">
        <v>34</v>
      </c>
      <c r="D39" s="30">
        <f>D37/$C$6</f>
        <v>0.15042735042735042</v>
      </c>
      <c r="E39" s="234" t="s">
        <v>34</v>
      </c>
      <c r="F39" s="30">
        <f>F37/$C$6</f>
        <v>0.19829059829059828</v>
      </c>
      <c r="G39" s="234" t="s">
        <v>34</v>
      </c>
      <c r="H39" s="30">
        <f>H37/$C$6</f>
        <v>0.15042735042735042</v>
      </c>
      <c r="I39" s="234" t="s">
        <v>34</v>
      </c>
      <c r="J39" s="30">
        <f>J37/$C$6</f>
        <v>0.17264957264957265</v>
      </c>
      <c r="K39" s="234" t="s">
        <v>34</v>
      </c>
      <c r="L39" s="30">
        <f>L37/$C$6</f>
        <v>0.1641025641025641</v>
      </c>
      <c r="M39" s="234" t="s">
        <v>34</v>
      </c>
      <c r="N39" s="30">
        <f>N37/$C$6</f>
        <v>0.15042735042735042</v>
      </c>
      <c r="O39" s="234" t="s">
        <v>34</v>
      </c>
      <c r="P39" s="30">
        <f>P37/$C$6</f>
        <v>0.17264957264957265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231"/>
      <c r="E41" s="232"/>
      <c r="F41" s="233" t="s">
        <v>24</v>
      </c>
      <c r="G41" s="69">
        <f>D37+F37+H37+J37+L37+N37+P37</f>
        <v>6780</v>
      </c>
      <c r="H41" s="22" t="s">
        <v>23</v>
      </c>
      <c r="J41" s="231"/>
      <c r="K41" s="232"/>
      <c r="L41" s="233" t="s">
        <v>25</v>
      </c>
      <c r="M41" s="32">
        <f>(G41/C6)*100</f>
        <v>115.89743589743591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67" t="s">
        <v>17</v>
      </c>
      <c r="E43" s="368"/>
      <c r="F43" s="368"/>
      <c r="G43" s="368"/>
      <c r="H43" s="368"/>
      <c r="I43" s="368"/>
      <c r="J43" s="368"/>
      <c r="K43" s="368"/>
      <c r="L43" s="368"/>
      <c r="M43" s="368"/>
      <c r="N43" s="369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42" t="s">
        <v>56</v>
      </c>
      <c r="E45" s="14">
        <v>1350</v>
      </c>
      <c r="G45" s="46">
        <v>958.96900000000005</v>
      </c>
      <c r="H45" s="79">
        <v>1300</v>
      </c>
      <c r="J45" s="42" t="s">
        <v>61</v>
      </c>
      <c r="K45" s="82" t="s">
        <v>66</v>
      </c>
      <c r="M45" s="42"/>
      <c r="N45" s="14"/>
    </row>
    <row r="46" spans="1:16" x14ac:dyDescent="0.15">
      <c r="D46" s="42" t="s">
        <v>57</v>
      </c>
      <c r="E46" s="14">
        <v>1050</v>
      </c>
      <c r="G46" s="42" t="s">
        <v>73</v>
      </c>
      <c r="H46" s="82" t="s">
        <v>64</v>
      </c>
      <c r="I46" s="44"/>
      <c r="J46" s="42" t="s">
        <v>65</v>
      </c>
      <c r="K46" s="82" t="s">
        <v>67</v>
      </c>
      <c r="L46" s="44"/>
      <c r="M46" s="42"/>
      <c r="N46" s="14"/>
    </row>
    <row r="47" spans="1:16" x14ac:dyDescent="0.15">
      <c r="D47" s="42" t="s">
        <v>55</v>
      </c>
      <c r="E47" s="14">
        <v>1000</v>
      </c>
      <c r="G47" s="42" t="s">
        <v>59</v>
      </c>
      <c r="H47" s="82" t="s">
        <v>63</v>
      </c>
      <c r="I47" s="44"/>
      <c r="J47" s="42" t="s">
        <v>62</v>
      </c>
      <c r="K47" s="82" t="s">
        <v>66</v>
      </c>
      <c r="L47" s="44"/>
      <c r="M47" s="42"/>
      <c r="N47" s="14"/>
    </row>
    <row r="48" spans="1:16" ht="14" thickBot="1" x14ac:dyDescent="0.2">
      <c r="D48" s="43" t="s">
        <v>58</v>
      </c>
      <c r="E48" s="17">
        <v>1150</v>
      </c>
      <c r="G48" s="43" t="s">
        <v>60</v>
      </c>
      <c r="H48" s="83" t="s">
        <v>64</v>
      </c>
      <c r="I48" s="44"/>
      <c r="J48" s="43"/>
      <c r="K48" s="45"/>
      <c r="L48" s="44"/>
      <c r="M48" s="43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143</v>
      </c>
      <c r="D50" s="268"/>
      <c r="E50" s="268"/>
      <c r="F50" s="268"/>
      <c r="G50" s="269"/>
      <c r="J50" s="265" t="s">
        <v>108</v>
      </c>
      <c r="K50" s="266"/>
      <c r="L50" s="267"/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>
        <v>0</v>
      </c>
      <c r="F57" s="88">
        <v>0</v>
      </c>
      <c r="G57" s="91">
        <v>0</v>
      </c>
      <c r="H57" s="91">
        <v>0</v>
      </c>
      <c r="I57" s="87">
        <v>0</v>
      </c>
      <c r="J57" s="88">
        <v>0</v>
      </c>
      <c r="K57" s="91">
        <v>0</v>
      </c>
      <c r="L57" s="91">
        <v>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 t="str">
        <v>Fruit &amp; veg</v>
      </c>
      <c r="D58" s="107">
        <v>640</v>
      </c>
      <c r="E58" s="87" t="str">
        <v>Fruit &amp; veg</v>
      </c>
      <c r="F58" s="88">
        <v>640</v>
      </c>
      <c r="G58" s="91" t="str">
        <v>Fruit &amp; veg</v>
      </c>
      <c r="H58" s="91">
        <v>640</v>
      </c>
      <c r="I58" s="87" t="str">
        <v>Fruit &amp; veg</v>
      </c>
      <c r="J58" s="88">
        <v>640</v>
      </c>
      <c r="K58" s="91" t="str">
        <v>Fruit &amp; veg</v>
      </c>
      <c r="L58" s="91">
        <v>640</v>
      </c>
      <c r="M58" s="87" t="str">
        <v>Fruit &amp; veg</v>
      </c>
      <c r="N58" s="88">
        <v>640</v>
      </c>
      <c r="O58" s="91" t="str">
        <v>Fruit &amp; veg</v>
      </c>
      <c r="P58" s="88">
        <v>640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 t="str">
        <v>Inverts</v>
      </c>
      <c r="D65" s="107">
        <v>120</v>
      </c>
      <c r="E65" s="87" t="str">
        <v>Inverts</v>
      </c>
      <c r="F65" s="88">
        <v>120</v>
      </c>
      <c r="G65" s="91" t="str">
        <v>Inverts</v>
      </c>
      <c r="H65" s="91">
        <v>120</v>
      </c>
      <c r="I65" s="87" t="str">
        <v>Inverts</v>
      </c>
      <c r="J65" s="88">
        <v>120</v>
      </c>
      <c r="K65" s="91" t="str">
        <v>Inverts</v>
      </c>
      <c r="L65" s="91">
        <v>120</v>
      </c>
      <c r="M65" s="87" t="str">
        <v>Inverts</v>
      </c>
      <c r="N65" s="88">
        <v>120</v>
      </c>
      <c r="O65" s="91" t="str">
        <v>Inverts</v>
      </c>
      <c r="P65" s="88">
        <v>120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 t="str">
        <v>Chicks</v>
      </c>
      <c r="F68" s="88">
        <v>400</v>
      </c>
      <c r="G68" s="91">
        <v>0</v>
      </c>
      <c r="H68" s="91">
        <v>0</v>
      </c>
      <c r="I68" s="87" t="str">
        <v>Adult Mice</v>
      </c>
      <c r="J68" s="88">
        <v>250</v>
      </c>
      <c r="K68" s="91">
        <v>0</v>
      </c>
      <c r="L68" s="91">
        <v>0</v>
      </c>
      <c r="M68" s="87">
        <v>0</v>
      </c>
      <c r="N68" s="88">
        <v>0</v>
      </c>
      <c r="O68" s="91" t="str">
        <v>Adult Mice</v>
      </c>
      <c r="P68" s="88">
        <v>250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 t="str">
        <v>Pellet</v>
      </c>
      <c r="D71" s="107">
        <v>120</v>
      </c>
      <c r="E71" s="87">
        <v>0</v>
      </c>
      <c r="F71" s="88">
        <v>0</v>
      </c>
      <c r="G71" s="91" t="str">
        <v>Pellet</v>
      </c>
      <c r="H71" s="91">
        <v>120</v>
      </c>
      <c r="I71" s="87">
        <v>0</v>
      </c>
      <c r="J71" s="88">
        <v>0</v>
      </c>
      <c r="K71" s="91" t="str">
        <v>Chicks</v>
      </c>
      <c r="L71" s="91">
        <v>200</v>
      </c>
      <c r="M71" s="87" t="str">
        <v>Pellet</v>
      </c>
      <c r="N71" s="88">
        <v>120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400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200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250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250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250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250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41C0-B52E-5140-8EC0-451A68DD09C1}">
  <sheetPr codeName="Sheet14">
    <tabColor theme="9"/>
  </sheetPr>
  <dimension ref="A1:P113"/>
  <sheetViews>
    <sheetView view="pageLayout" zoomScaleNormal="70" zoomScaleSheetLayoutView="85" workbookViewId="0">
      <selection activeCell="H13" sqref="H13"/>
    </sheetView>
  </sheetViews>
  <sheetFormatPr baseColWidth="10" defaultRowHeight="13" x14ac:dyDescent="0.15"/>
  <cols>
    <col min="1" max="1" width="14.1640625" style="1" customWidth="1"/>
    <col min="2" max="2" width="0.83203125" style="1" customWidth="1"/>
    <col min="3" max="3" width="11.1640625" style="1" customWidth="1"/>
    <col min="4" max="4" width="6.83203125" style="1" customWidth="1"/>
    <col min="5" max="5" width="11.1640625" style="1" customWidth="1"/>
    <col min="6" max="6" width="6.83203125" style="1" customWidth="1"/>
    <col min="7" max="7" width="11.1640625" style="1" customWidth="1"/>
    <col min="8" max="8" width="6.83203125" style="1" customWidth="1"/>
    <col min="9" max="9" width="11.1640625" style="1" customWidth="1"/>
    <col min="10" max="10" width="6.83203125" style="1" customWidth="1"/>
    <col min="11" max="11" width="11.1640625" style="1" customWidth="1"/>
    <col min="12" max="12" width="6.83203125" style="1" customWidth="1"/>
    <col min="13" max="13" width="11.1640625" style="1" customWidth="1"/>
    <col min="14" max="14" width="6.83203125" style="1" customWidth="1"/>
    <col min="15" max="15" width="11.1640625" style="1" customWidth="1"/>
    <col min="16" max="16" width="6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86" t="s">
        <v>70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" thickBot="1" x14ac:dyDescent="0.2">
      <c r="A2" s="27" t="s">
        <v>0</v>
      </c>
      <c r="B2" s="26"/>
      <c r="C2" s="287" t="s">
        <v>77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1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SUM(E45:E48)+SUM(H45:H48)+SUM(K45:K48)+SUM(N45:N48)</f>
        <v>160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7" customHeight="1" thickBot="1" x14ac:dyDescent="0.2">
      <c r="A8" s="27" t="s">
        <v>15</v>
      </c>
      <c r="B8" s="26"/>
      <c r="C8" s="293">
        <v>2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ht="14" thickBot="1" x14ac:dyDescent="0.2">
      <c r="A10" s="27" t="s">
        <v>99</v>
      </c>
      <c r="B10" s="26"/>
      <c r="C10" s="295">
        <v>21</v>
      </c>
      <c r="D10" s="296"/>
      <c r="E10" s="7"/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ht="14" thickBot="1" x14ac:dyDescent="0.2"/>
    <row r="12" spans="1:16" s="20" customFormat="1" ht="16" customHeight="1" x14ac:dyDescent="0.2">
      <c r="C12" s="323" t="s">
        <v>3</v>
      </c>
      <c r="D12" s="324"/>
      <c r="E12" s="323" t="s">
        <v>4</v>
      </c>
      <c r="F12" s="325"/>
      <c r="G12" s="323" t="s">
        <v>5</v>
      </c>
      <c r="H12" s="325"/>
      <c r="I12" s="323" t="s">
        <v>6</v>
      </c>
      <c r="J12" s="325"/>
      <c r="K12" s="323" t="s">
        <v>7</v>
      </c>
      <c r="L12" s="325"/>
      <c r="M12" s="323" t="s">
        <v>8</v>
      </c>
      <c r="N12" s="325"/>
      <c r="O12" s="323" t="s">
        <v>9</v>
      </c>
      <c r="P12" s="325"/>
    </row>
    <row r="13" spans="1:16" s="20" customFormat="1" ht="14" thickBot="1" x14ac:dyDescent="0.25">
      <c r="C13" s="243" t="s">
        <v>14</v>
      </c>
      <c r="D13" s="244" t="s">
        <v>30</v>
      </c>
      <c r="E13" s="243" t="s">
        <v>14</v>
      </c>
      <c r="F13" s="244" t="s">
        <v>30</v>
      </c>
      <c r="G13" s="243" t="s">
        <v>14</v>
      </c>
      <c r="H13" s="244" t="s">
        <v>30</v>
      </c>
      <c r="I13" s="243" t="s">
        <v>14</v>
      </c>
      <c r="J13" s="244" t="s">
        <v>30</v>
      </c>
      <c r="K13" s="243" t="s">
        <v>14</v>
      </c>
      <c r="L13" s="244" t="s">
        <v>30</v>
      </c>
      <c r="M13" s="243" t="s">
        <v>14</v>
      </c>
      <c r="N13" s="244" t="s">
        <v>30</v>
      </c>
      <c r="O13" s="243" t="s">
        <v>14</v>
      </c>
      <c r="P13" s="244" t="s">
        <v>30</v>
      </c>
    </row>
    <row r="14" spans="1:16" ht="6" customHeight="1" x14ac:dyDescent="0.15">
      <c r="A14" s="3"/>
      <c r="B14" s="3"/>
      <c r="C14" s="10"/>
      <c r="D14" s="5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49"/>
      <c r="P14" s="50"/>
    </row>
    <row r="15" spans="1:16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x14ac:dyDescent="0.15">
      <c r="A17" s="6" t="s">
        <v>19</v>
      </c>
      <c r="B17" s="6"/>
      <c r="C17" s="10"/>
      <c r="D17" s="5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</row>
    <row r="18" spans="1:16" x14ac:dyDescent="0.15">
      <c r="A18" s="6" t="s">
        <v>48</v>
      </c>
      <c r="B18" s="6"/>
      <c r="C18" s="164" t="s">
        <v>74</v>
      </c>
      <c r="D18" s="249">
        <v>30</v>
      </c>
      <c r="E18" s="164" t="s">
        <v>74</v>
      </c>
      <c r="F18" s="249">
        <v>30</v>
      </c>
      <c r="G18" s="164" t="s">
        <v>74</v>
      </c>
      <c r="H18" s="249">
        <v>30</v>
      </c>
      <c r="I18" s="164" t="s">
        <v>74</v>
      </c>
      <c r="J18" s="249">
        <v>30</v>
      </c>
      <c r="K18" s="164" t="s">
        <v>74</v>
      </c>
      <c r="L18" s="249">
        <v>30</v>
      </c>
      <c r="M18" s="164" t="s">
        <v>74</v>
      </c>
      <c r="N18" s="249">
        <v>30</v>
      </c>
      <c r="O18" s="164" t="s">
        <v>74</v>
      </c>
      <c r="P18" s="165">
        <v>30</v>
      </c>
    </row>
    <row r="19" spans="1:16" x14ac:dyDescent="0.15">
      <c r="A19" s="6" t="s">
        <v>12</v>
      </c>
      <c r="B19" s="6"/>
      <c r="C19" s="57"/>
      <c r="D19" s="5"/>
      <c r="E19" s="57"/>
      <c r="F19" s="5"/>
      <c r="G19" s="57"/>
      <c r="H19" s="5"/>
      <c r="I19" s="57"/>
      <c r="J19" s="5"/>
      <c r="K19" s="57"/>
      <c r="L19" s="5"/>
      <c r="M19" s="57"/>
      <c r="N19" s="5"/>
      <c r="O19" s="57"/>
      <c r="P19" s="11"/>
    </row>
    <row r="20" spans="1:16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x14ac:dyDescent="0.15">
      <c r="A24" s="6" t="s">
        <v>48</v>
      </c>
      <c r="B24" s="6"/>
      <c r="C24" s="164" t="s">
        <v>75</v>
      </c>
      <c r="D24" s="249">
        <v>10</v>
      </c>
      <c r="E24" s="164" t="s">
        <v>75</v>
      </c>
      <c r="F24" s="249">
        <v>10</v>
      </c>
      <c r="G24" s="164" t="s">
        <v>75</v>
      </c>
      <c r="H24" s="249">
        <v>10</v>
      </c>
      <c r="I24" s="164" t="s">
        <v>75</v>
      </c>
      <c r="J24" s="249">
        <v>10</v>
      </c>
      <c r="K24" s="164" t="s">
        <v>75</v>
      </c>
      <c r="L24" s="249">
        <v>10</v>
      </c>
      <c r="M24" s="164" t="s">
        <v>75</v>
      </c>
      <c r="N24" s="249">
        <v>10</v>
      </c>
      <c r="O24" s="164" t="s">
        <v>75</v>
      </c>
      <c r="P24" s="165">
        <v>10</v>
      </c>
    </row>
    <row r="25" spans="1:16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ht="14" thickBot="1" x14ac:dyDescent="0.2">
      <c r="A35" s="6" t="s">
        <v>12</v>
      </c>
      <c r="B35" s="6"/>
      <c r="C35" s="63" t="s">
        <v>76</v>
      </c>
      <c r="D35" s="64">
        <v>6</v>
      </c>
      <c r="E35" s="63" t="s">
        <v>76</v>
      </c>
      <c r="F35" s="64">
        <v>6</v>
      </c>
      <c r="G35" s="63" t="s">
        <v>76</v>
      </c>
      <c r="H35" s="64">
        <v>6</v>
      </c>
      <c r="I35" s="63" t="s">
        <v>76</v>
      </c>
      <c r="J35" s="64">
        <v>6</v>
      </c>
      <c r="K35" s="63" t="s">
        <v>76</v>
      </c>
      <c r="L35" s="64">
        <v>6</v>
      </c>
      <c r="M35" s="63" t="s">
        <v>76</v>
      </c>
      <c r="N35" s="64">
        <v>6</v>
      </c>
      <c r="O35" s="63" t="s">
        <v>76</v>
      </c>
      <c r="P35" s="65">
        <v>6</v>
      </c>
    </row>
    <row r="36" spans="1:16" ht="6" customHeight="1" thickBot="1" x14ac:dyDescent="0.2">
      <c r="A36" s="3"/>
      <c r="B36" s="3"/>
      <c r="C36" s="5"/>
      <c r="D36" s="5"/>
      <c r="E36" s="7"/>
    </row>
    <row r="37" spans="1:16" ht="14" thickBot="1" x14ac:dyDescent="0.2">
      <c r="A37" s="3"/>
      <c r="B37" s="3"/>
      <c r="C37" s="245" t="s">
        <v>35</v>
      </c>
      <c r="D37" s="28">
        <f>SUM(D15:D35)</f>
        <v>46</v>
      </c>
      <c r="E37" s="245" t="s">
        <v>35</v>
      </c>
      <c r="F37" s="28">
        <f>SUM(F15:F35)</f>
        <v>46</v>
      </c>
      <c r="G37" s="245" t="s">
        <v>35</v>
      </c>
      <c r="H37" s="28">
        <f>SUM(H15:H35)</f>
        <v>46</v>
      </c>
      <c r="I37" s="245" t="s">
        <v>35</v>
      </c>
      <c r="J37" s="28">
        <f>SUM(J15:J35)</f>
        <v>46</v>
      </c>
      <c r="K37" s="245" t="s">
        <v>35</v>
      </c>
      <c r="L37" s="28">
        <f>SUM(L15:L35)</f>
        <v>46</v>
      </c>
      <c r="M37" s="245" t="s">
        <v>35</v>
      </c>
      <c r="N37" s="28">
        <f>SUM(N15:N35)</f>
        <v>46</v>
      </c>
      <c r="O37" s="245" t="s">
        <v>35</v>
      </c>
      <c r="P37" s="28">
        <f>SUM(P15:P35)</f>
        <v>46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A39" s="3"/>
      <c r="B39" s="3"/>
      <c r="C39" s="245" t="s">
        <v>34</v>
      </c>
      <c r="D39" s="30">
        <f>D37/$C$6</f>
        <v>0.28749999999999998</v>
      </c>
      <c r="E39" s="245" t="s">
        <v>34</v>
      </c>
      <c r="F39" s="30">
        <f>F37/$C$6</f>
        <v>0.28749999999999998</v>
      </c>
      <c r="G39" s="245" t="s">
        <v>34</v>
      </c>
      <c r="H39" s="30">
        <f>H37/$C$6</f>
        <v>0.28749999999999998</v>
      </c>
      <c r="I39" s="245" t="s">
        <v>34</v>
      </c>
      <c r="J39" s="30">
        <f>J37/$C$6</f>
        <v>0.28749999999999998</v>
      </c>
      <c r="K39" s="245" t="s">
        <v>34</v>
      </c>
      <c r="L39" s="30">
        <f>L37/$C$6</f>
        <v>0.28749999999999998</v>
      </c>
      <c r="M39" s="245" t="s">
        <v>34</v>
      </c>
      <c r="N39" s="30">
        <f>N37/$C$6</f>
        <v>0.28749999999999998</v>
      </c>
      <c r="O39" s="245" t="s">
        <v>34</v>
      </c>
      <c r="P39" s="30">
        <f>P37/$C$6</f>
        <v>0.28749999999999998</v>
      </c>
    </row>
    <row r="40" spans="1:16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4" thickBot="1" x14ac:dyDescent="0.2">
      <c r="D41" s="247"/>
      <c r="E41" s="246"/>
      <c r="F41" s="248" t="s">
        <v>24</v>
      </c>
      <c r="G41" s="31">
        <f>D37+F37+H37+J37+L37+N37+P37</f>
        <v>322</v>
      </c>
      <c r="H41" s="22" t="s">
        <v>23</v>
      </c>
      <c r="J41" s="247"/>
      <c r="K41" s="246"/>
      <c r="L41" s="248" t="s">
        <v>25</v>
      </c>
      <c r="M41" s="32">
        <f>(G41/C6)*100</f>
        <v>201.25000000000003</v>
      </c>
      <c r="N41" s="22" t="s">
        <v>26</v>
      </c>
    </row>
    <row r="42" spans="1:16" ht="14" thickBot="1" x14ac:dyDescent="0.2">
      <c r="D42" s="4"/>
    </row>
    <row r="43" spans="1:16" ht="17" customHeight="1" thickBot="1" x14ac:dyDescent="0.2">
      <c r="D43" s="326" t="s">
        <v>17</v>
      </c>
      <c r="E43" s="327"/>
      <c r="F43" s="327"/>
      <c r="G43" s="327"/>
      <c r="H43" s="327"/>
      <c r="I43" s="327"/>
      <c r="J43" s="327"/>
      <c r="K43" s="327"/>
      <c r="L43" s="327"/>
      <c r="M43" s="327"/>
      <c r="N43" s="328"/>
    </row>
    <row r="44" spans="1:16" x14ac:dyDescent="0.15">
      <c r="D44" s="15" t="s">
        <v>18</v>
      </c>
      <c r="E44" s="35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x14ac:dyDescent="0.15">
      <c r="D45" s="2" t="s">
        <v>52</v>
      </c>
      <c r="E45" s="14">
        <v>80</v>
      </c>
      <c r="G45" s="2"/>
      <c r="H45" s="14"/>
      <c r="J45" s="2"/>
      <c r="K45" s="14"/>
      <c r="M45" s="2"/>
      <c r="N45" s="14"/>
    </row>
    <row r="46" spans="1:16" x14ac:dyDescent="0.15">
      <c r="D46" s="2" t="s">
        <v>53</v>
      </c>
      <c r="E46" s="14">
        <v>80</v>
      </c>
      <c r="G46" s="2"/>
      <c r="H46" s="14"/>
      <c r="J46" s="2"/>
      <c r="K46" s="14"/>
      <c r="M46" s="2"/>
      <c r="N46" s="14"/>
    </row>
    <row r="47" spans="1:16" x14ac:dyDescent="0.15">
      <c r="D47" s="2"/>
      <c r="E47" s="14"/>
      <c r="G47" s="2"/>
      <c r="H47" s="14"/>
      <c r="J47" s="2"/>
      <c r="K47" s="14"/>
      <c r="M47" s="2"/>
      <c r="N47" s="14"/>
    </row>
    <row r="48" spans="1:16" ht="14" thickBot="1" x14ac:dyDescent="0.2">
      <c r="D48" s="16"/>
      <c r="E48" s="17"/>
      <c r="G48" s="16"/>
      <c r="H48" s="17"/>
      <c r="J48" s="16"/>
      <c r="K48" s="17"/>
      <c r="M48" s="16"/>
      <c r="N48" s="17"/>
    </row>
    <row r="49" spans="1:16" ht="14" thickBot="1" x14ac:dyDescent="0.2"/>
    <row r="50" spans="1:16" ht="14" thickBot="1" x14ac:dyDescent="0.2">
      <c r="A50" s="265" t="s">
        <v>142</v>
      </c>
      <c r="B50" s="266"/>
      <c r="C50" s="267" t="s">
        <v>152</v>
      </c>
      <c r="D50" s="268"/>
      <c r="E50" s="268"/>
      <c r="F50" s="268"/>
      <c r="G50" s="269"/>
      <c r="J50" s="265" t="s">
        <v>108</v>
      </c>
      <c r="K50" s="266"/>
      <c r="L50" s="267"/>
      <c r="M50" s="268"/>
      <c r="N50" s="268"/>
      <c r="O50" s="268"/>
      <c r="P50" s="269"/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ht="9.25" hidden="1" customHeight="1" x14ac:dyDescent="0.15">
      <c r="A57" s="52"/>
      <c r="B57" s="51"/>
      <c r="C57" s="107">
        <v>0</v>
      </c>
      <c r="D57" s="107">
        <v>0</v>
      </c>
      <c r="E57" s="87">
        <v>0</v>
      </c>
      <c r="F57" s="88">
        <v>0</v>
      </c>
      <c r="G57" s="91">
        <v>0</v>
      </c>
      <c r="H57" s="91">
        <v>0</v>
      </c>
      <c r="I57" s="87">
        <v>0</v>
      </c>
      <c r="J57" s="88">
        <v>0</v>
      </c>
      <c r="K57" s="91">
        <v>0</v>
      </c>
      <c r="L57" s="91">
        <v>0</v>
      </c>
      <c r="M57" s="87">
        <v>0</v>
      </c>
      <c r="N57" s="88">
        <v>0</v>
      </c>
      <c r="O57" s="91">
        <v>0</v>
      </c>
      <c r="P57" s="88">
        <v>0</v>
      </c>
    </row>
    <row r="58" spans="1:16" ht="9.25" hidden="1" customHeight="1" x14ac:dyDescent="0.15">
      <c r="A58" s="52"/>
      <c r="B58" s="51"/>
      <c r="C58" s="107" t="str">
        <v>Fruit &amp; veg</v>
      </c>
      <c r="D58" s="107">
        <v>30</v>
      </c>
      <c r="E58" s="87" t="str">
        <v>Fruit &amp; veg</v>
      </c>
      <c r="F58" s="88">
        <v>30</v>
      </c>
      <c r="G58" s="91" t="str">
        <v>Fruit &amp; veg</v>
      </c>
      <c r="H58" s="91">
        <v>30</v>
      </c>
      <c r="I58" s="87" t="str">
        <v>Fruit &amp; veg</v>
      </c>
      <c r="J58" s="88">
        <v>30</v>
      </c>
      <c r="K58" s="91" t="str">
        <v>Fruit &amp; veg</v>
      </c>
      <c r="L58" s="91">
        <v>30</v>
      </c>
      <c r="M58" s="87" t="str">
        <v>Fruit &amp; veg</v>
      </c>
      <c r="N58" s="88">
        <v>30</v>
      </c>
      <c r="O58" s="91" t="str">
        <v>Fruit &amp; veg</v>
      </c>
      <c r="P58" s="88">
        <v>30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 t="str">
        <v>Rodent pellet</v>
      </c>
      <c r="D64" s="107">
        <v>10</v>
      </c>
      <c r="E64" s="87" t="str">
        <v>Rodent pellet</v>
      </c>
      <c r="F64" s="88">
        <v>10</v>
      </c>
      <c r="G64" s="91" t="str">
        <v>Rodent pellet</v>
      </c>
      <c r="H64" s="91">
        <v>10</v>
      </c>
      <c r="I64" s="87" t="str">
        <v>Rodent pellet</v>
      </c>
      <c r="J64" s="88">
        <v>10</v>
      </c>
      <c r="K64" s="91" t="str">
        <v>Rodent pellet</v>
      </c>
      <c r="L64" s="91">
        <v>10</v>
      </c>
      <c r="M64" s="87" t="str">
        <v>Rodent pellet</v>
      </c>
      <c r="N64" s="88">
        <v>10</v>
      </c>
      <c r="O64" s="91" t="str">
        <v>Rodent pellet</v>
      </c>
      <c r="P64" s="88">
        <v>10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 t="str">
        <v>Inverts</v>
      </c>
      <c r="D75" s="108">
        <v>6</v>
      </c>
      <c r="E75" s="109" t="str">
        <v>Inverts</v>
      </c>
      <c r="F75" s="110">
        <v>6</v>
      </c>
      <c r="G75" s="111" t="str">
        <v>Inverts</v>
      </c>
      <c r="H75" s="111">
        <v>6</v>
      </c>
      <c r="I75" s="109" t="str">
        <v>Inverts</v>
      </c>
      <c r="J75" s="110">
        <v>6</v>
      </c>
      <c r="K75" s="111" t="str">
        <v>Inverts</v>
      </c>
      <c r="L75" s="111">
        <v>6</v>
      </c>
      <c r="M75" s="109" t="str">
        <v>Inverts</v>
      </c>
      <c r="N75" s="110">
        <v>6</v>
      </c>
      <c r="O75" s="111" t="str">
        <v>Inverts</v>
      </c>
      <c r="P75" s="110">
        <v>6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  <mergeCell ref="A50:B50"/>
    <mergeCell ref="C50:G50"/>
    <mergeCell ref="J50:K50"/>
    <mergeCell ref="L50:P50"/>
    <mergeCell ref="C10:D10"/>
    <mergeCell ref="M10:N10"/>
    <mergeCell ref="O10:P10"/>
    <mergeCell ref="O12:P12"/>
    <mergeCell ref="D43:N43"/>
    <mergeCell ref="C12:D12"/>
    <mergeCell ref="E12:F12"/>
    <mergeCell ref="G12:H12"/>
    <mergeCell ref="I12:J12"/>
    <mergeCell ref="K12:L12"/>
    <mergeCell ref="M12:N1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906A-277B-A443-B2E2-F71B27F6E3BF}">
  <sheetPr codeName="Sheet15"/>
  <dimension ref="A1:P113"/>
  <sheetViews>
    <sheetView view="pageLayout" zoomScale="93" zoomScaleNormal="70" zoomScaleSheetLayoutView="85" zoomScalePageLayoutView="93" workbookViewId="0">
      <selection activeCell="O42" sqref="O42"/>
    </sheetView>
  </sheetViews>
  <sheetFormatPr baseColWidth="10" defaultRowHeight="13" x14ac:dyDescent="0.15"/>
  <cols>
    <col min="1" max="1" width="12.5" style="1" customWidth="1"/>
    <col min="2" max="2" width="0.83203125" style="1" customWidth="1"/>
    <col min="3" max="3" width="12.6640625" style="1" customWidth="1"/>
    <col min="4" max="4" width="4.83203125" style="1" customWidth="1"/>
    <col min="5" max="5" width="12.6640625" style="1" customWidth="1"/>
    <col min="6" max="6" width="4.83203125" style="1" customWidth="1"/>
    <col min="7" max="7" width="12.6640625" style="1" customWidth="1"/>
    <col min="8" max="8" width="4.83203125" style="1" customWidth="1"/>
    <col min="9" max="9" width="12.6640625" style="1" customWidth="1"/>
    <col min="10" max="10" width="4.83203125" style="1" customWidth="1"/>
    <col min="11" max="11" width="12.6640625" style="1" customWidth="1"/>
    <col min="12" max="12" width="4.83203125" style="1" customWidth="1"/>
    <col min="13" max="13" width="12.6640625" style="1" customWidth="1"/>
    <col min="14" max="14" width="6.83203125" style="1" customWidth="1"/>
    <col min="15" max="15" width="12.6640625" style="1" customWidth="1"/>
    <col min="16" max="16" width="4.83203125" style="1" customWidth="1"/>
    <col min="17" max="17" width="2.1640625" style="1" bestFit="1" customWidth="1"/>
    <col min="18" max="249" width="8.83203125" style="1" customWidth="1"/>
    <col min="250" max="16384" width="10.83203125" style="1"/>
  </cols>
  <sheetData>
    <row r="1" spans="1:16" ht="29" customHeight="1" thickBot="1" x14ac:dyDescent="0.2">
      <c r="A1" s="258" t="s">
        <v>140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14" thickBot="1" x14ac:dyDescent="0.2">
      <c r="A2" s="27" t="s">
        <v>0</v>
      </c>
      <c r="B2" s="26"/>
      <c r="C2" s="287" t="s">
        <v>95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ht="13" customHeight="1" thickBot="1" x14ac:dyDescent="0.2">
      <c r="A4" s="27" t="s">
        <v>1</v>
      </c>
      <c r="B4" s="26"/>
      <c r="C4" s="289">
        <v>12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ht="13" customHeight="1" thickBot="1" x14ac:dyDescent="0.2">
      <c r="A6" s="27" t="s">
        <v>2</v>
      </c>
      <c r="B6" s="26"/>
      <c r="C6" s="289">
        <f>SUM(E43:E46)+SUM(H43:H46)+SUM(K43:K46)+SUM(N43:N46)</f>
        <v>54270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ht="14" thickBot="1" x14ac:dyDescent="0.2">
      <c r="A8" s="27" t="s">
        <v>15</v>
      </c>
      <c r="B8" s="26"/>
      <c r="C8" s="293">
        <v>0.45</v>
      </c>
      <c r="D8" s="294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ht="14" thickBot="1" x14ac:dyDescent="0.2"/>
    <row r="10" spans="1:16" s="20" customFormat="1" ht="16" customHeight="1" x14ac:dyDescent="0.2">
      <c r="C10" s="353" t="s">
        <v>3</v>
      </c>
      <c r="D10" s="358"/>
      <c r="E10" s="353" t="s">
        <v>4</v>
      </c>
      <c r="F10" s="354"/>
      <c r="G10" s="353" t="s">
        <v>5</v>
      </c>
      <c r="H10" s="354"/>
      <c r="I10" s="353" t="s">
        <v>6</v>
      </c>
      <c r="J10" s="354"/>
      <c r="K10" s="353" t="s">
        <v>7</v>
      </c>
      <c r="L10" s="354"/>
      <c r="M10" s="353" t="s">
        <v>8</v>
      </c>
      <c r="N10" s="354"/>
      <c r="O10" s="353" t="s">
        <v>9</v>
      </c>
      <c r="P10" s="354"/>
    </row>
    <row r="11" spans="1:16" s="20" customFormat="1" ht="14" thickBot="1" x14ac:dyDescent="0.25">
      <c r="C11" s="37" t="s">
        <v>14</v>
      </c>
      <c r="D11" s="38" t="s">
        <v>30</v>
      </c>
      <c r="E11" s="37" t="s">
        <v>14</v>
      </c>
      <c r="F11" s="38" t="s">
        <v>30</v>
      </c>
      <c r="G11" s="37" t="s">
        <v>14</v>
      </c>
      <c r="H11" s="38" t="s">
        <v>30</v>
      </c>
      <c r="I11" s="37" t="s">
        <v>14</v>
      </c>
      <c r="J11" s="38" t="s">
        <v>30</v>
      </c>
      <c r="K11" s="37" t="s">
        <v>14</v>
      </c>
      <c r="L11" s="38" t="s">
        <v>30</v>
      </c>
      <c r="M11" s="37" t="s">
        <v>14</v>
      </c>
      <c r="N11" s="38" t="s">
        <v>30</v>
      </c>
      <c r="O11" s="37" t="s">
        <v>14</v>
      </c>
      <c r="P11" s="38" t="s">
        <v>30</v>
      </c>
    </row>
    <row r="12" spans="1:16" ht="6" customHeight="1" x14ac:dyDescent="0.15">
      <c r="A12" s="3"/>
      <c r="B12" s="3"/>
      <c r="C12" s="49"/>
      <c r="D12" s="67"/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</row>
    <row r="13" spans="1:16" x14ac:dyDescent="0.15">
      <c r="A13" s="3" t="s">
        <v>10</v>
      </c>
      <c r="B13" s="3"/>
      <c r="C13" s="12"/>
      <c r="D13" s="18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x14ac:dyDescent="0.15">
      <c r="A14" s="6" t="s">
        <v>11</v>
      </c>
      <c r="B14" s="6"/>
      <c r="C14" s="10"/>
      <c r="D14" s="54"/>
      <c r="E14" s="55"/>
      <c r="F14" s="54"/>
      <c r="G14" s="10"/>
      <c r="H14" s="54"/>
      <c r="I14" s="55"/>
      <c r="J14" s="54"/>
      <c r="K14" s="10"/>
      <c r="L14" s="54"/>
      <c r="M14" s="55"/>
      <c r="N14" s="54"/>
      <c r="O14" s="10"/>
      <c r="P14" s="54"/>
    </row>
    <row r="15" spans="1:16" x14ac:dyDescent="0.15">
      <c r="A15" s="6" t="s">
        <v>19</v>
      </c>
      <c r="B15" s="6"/>
      <c r="C15" s="10"/>
      <c r="D15" s="5"/>
      <c r="E15" s="10"/>
      <c r="F15" s="5"/>
      <c r="G15" s="10"/>
      <c r="H15" s="5"/>
      <c r="I15" s="10"/>
      <c r="J15" s="5"/>
      <c r="K15" s="10"/>
      <c r="L15" s="5"/>
      <c r="M15" s="10"/>
      <c r="N15" s="5"/>
      <c r="O15" s="10"/>
      <c r="P15" s="5"/>
    </row>
    <row r="16" spans="1:16" x14ac:dyDescent="0.15">
      <c r="A16" s="6" t="s">
        <v>48</v>
      </c>
      <c r="B16" s="6"/>
      <c r="C16" s="10" t="s">
        <v>87</v>
      </c>
      <c r="D16" s="5">
        <v>2750</v>
      </c>
      <c r="E16" s="10" t="s">
        <v>87</v>
      </c>
      <c r="F16" s="5">
        <v>2750</v>
      </c>
      <c r="G16" s="10" t="s">
        <v>87</v>
      </c>
      <c r="H16" s="5">
        <v>2750</v>
      </c>
      <c r="I16" s="10" t="s">
        <v>87</v>
      </c>
      <c r="J16" s="5">
        <v>2750</v>
      </c>
      <c r="K16" s="10" t="s">
        <v>87</v>
      </c>
      <c r="L16" s="5">
        <v>2750</v>
      </c>
      <c r="M16" s="10" t="s">
        <v>87</v>
      </c>
      <c r="N16" s="5">
        <v>2750</v>
      </c>
      <c r="O16" s="10" t="s">
        <v>87</v>
      </c>
      <c r="P16" s="5">
        <v>2750</v>
      </c>
    </row>
    <row r="17" spans="1:16" x14ac:dyDescent="0.15">
      <c r="A17" s="6" t="s">
        <v>12</v>
      </c>
      <c r="B17" s="6"/>
      <c r="C17" s="10" t="s">
        <v>88</v>
      </c>
      <c r="D17" s="5">
        <v>50</v>
      </c>
      <c r="E17" s="10" t="s">
        <v>89</v>
      </c>
      <c r="F17" s="5">
        <v>50</v>
      </c>
      <c r="G17" s="10" t="s">
        <v>88</v>
      </c>
      <c r="H17" s="5">
        <v>50</v>
      </c>
      <c r="I17" s="10" t="s">
        <v>89</v>
      </c>
      <c r="J17" s="5">
        <v>50</v>
      </c>
      <c r="K17" s="10" t="s">
        <v>88</v>
      </c>
      <c r="L17" s="5">
        <v>50</v>
      </c>
      <c r="M17" s="10" t="s">
        <v>89</v>
      </c>
      <c r="N17" s="5">
        <v>50</v>
      </c>
      <c r="O17" s="10" t="s">
        <v>88</v>
      </c>
      <c r="P17" s="5">
        <v>50</v>
      </c>
    </row>
    <row r="18" spans="1:16" ht="6" customHeight="1" x14ac:dyDescent="0.15">
      <c r="A18" s="3"/>
      <c r="B18" s="3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5"/>
    </row>
    <row r="19" spans="1:16" x14ac:dyDescent="0.15">
      <c r="A19" s="3" t="s">
        <v>13</v>
      </c>
      <c r="B19" s="3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</row>
    <row r="20" spans="1:16" x14ac:dyDescent="0.15">
      <c r="A20" s="6" t="s">
        <v>11</v>
      </c>
      <c r="B20" s="6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5"/>
    </row>
    <row r="21" spans="1:16" x14ac:dyDescent="0.15">
      <c r="A21" s="6" t="s">
        <v>19</v>
      </c>
      <c r="B21" s="6"/>
      <c r="C21" s="10" t="s">
        <v>93</v>
      </c>
      <c r="D21" s="5">
        <v>250</v>
      </c>
      <c r="E21" s="10" t="s">
        <v>93</v>
      </c>
      <c r="F21" s="5">
        <v>250</v>
      </c>
      <c r="G21" s="10" t="s">
        <v>93</v>
      </c>
      <c r="H21" s="5">
        <v>250</v>
      </c>
      <c r="I21" s="10" t="s">
        <v>93</v>
      </c>
      <c r="J21" s="5">
        <v>250</v>
      </c>
      <c r="K21" s="10" t="s">
        <v>93</v>
      </c>
      <c r="L21" s="5">
        <v>250</v>
      </c>
      <c r="M21" s="10" t="s">
        <v>93</v>
      </c>
      <c r="N21" s="5">
        <v>250</v>
      </c>
      <c r="O21" s="10" t="s">
        <v>93</v>
      </c>
      <c r="P21" s="5">
        <v>250</v>
      </c>
    </row>
    <row r="22" spans="1:16" x14ac:dyDescent="0.15">
      <c r="A22" s="6" t="s">
        <v>48</v>
      </c>
      <c r="B22" s="6"/>
      <c r="C22" s="10" t="s">
        <v>94</v>
      </c>
      <c r="D22" s="5"/>
      <c r="E22" s="10" t="s">
        <v>94</v>
      </c>
      <c r="F22" s="5"/>
      <c r="G22" s="10" t="s">
        <v>94</v>
      </c>
      <c r="H22" s="5"/>
      <c r="I22" s="10" t="s">
        <v>94</v>
      </c>
      <c r="J22" s="5"/>
      <c r="K22" s="10" t="s">
        <v>94</v>
      </c>
      <c r="L22" s="5"/>
      <c r="M22" s="10" t="s">
        <v>94</v>
      </c>
      <c r="N22" s="5"/>
      <c r="O22" s="10" t="s">
        <v>94</v>
      </c>
      <c r="P22" s="5"/>
    </row>
    <row r="23" spans="1:16" x14ac:dyDescent="0.15">
      <c r="A23" s="6" t="s">
        <v>12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5"/>
    </row>
    <row r="24" spans="1:16" ht="6" customHeight="1" x14ac:dyDescent="0.15">
      <c r="A24" s="3"/>
      <c r="B24" s="3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5"/>
    </row>
    <row r="25" spans="1:16" x14ac:dyDescent="0.15">
      <c r="A25" s="3" t="s">
        <v>21</v>
      </c>
      <c r="B25" s="3"/>
      <c r="C25" s="39"/>
      <c r="D25" s="40"/>
      <c r="E25" s="39"/>
      <c r="F25" s="40"/>
      <c r="G25" s="39"/>
      <c r="H25" s="40"/>
      <c r="I25" s="39"/>
      <c r="J25" s="40"/>
      <c r="K25" s="39"/>
      <c r="L25" s="40"/>
      <c r="M25" s="39"/>
      <c r="N25" s="40"/>
      <c r="O25" s="39"/>
      <c r="P25" s="40"/>
    </row>
    <row r="26" spans="1:16" x14ac:dyDescent="0.15">
      <c r="A26" s="6" t="s">
        <v>11</v>
      </c>
      <c r="B26" s="6"/>
      <c r="C26" s="10"/>
      <c r="D26" s="58"/>
      <c r="E26" s="10"/>
      <c r="F26" s="58"/>
      <c r="G26" s="10"/>
      <c r="H26" s="58"/>
      <c r="I26" s="10"/>
      <c r="J26" s="58"/>
      <c r="K26" s="10"/>
      <c r="L26" s="58"/>
      <c r="M26" s="10"/>
      <c r="N26" s="58"/>
      <c r="O26" s="10"/>
      <c r="P26" s="58"/>
    </row>
    <row r="27" spans="1:16" x14ac:dyDescent="0.15">
      <c r="A27" s="6" t="s">
        <v>19</v>
      </c>
      <c r="B27" s="6"/>
      <c r="C27" s="10"/>
      <c r="D27" s="5"/>
      <c r="E27" s="10"/>
      <c r="F27" s="5"/>
      <c r="G27" s="10"/>
      <c r="H27" s="5"/>
      <c r="I27" s="10"/>
      <c r="J27" s="5"/>
      <c r="K27" s="10"/>
      <c r="L27" s="5"/>
      <c r="M27" s="10"/>
      <c r="N27" s="5"/>
      <c r="O27" s="10"/>
      <c r="P27" s="5"/>
    </row>
    <row r="28" spans="1:16" x14ac:dyDescent="0.15">
      <c r="A28" s="6" t="s">
        <v>48</v>
      </c>
      <c r="B28" s="6"/>
      <c r="C28" s="10" t="s">
        <v>90</v>
      </c>
      <c r="D28" s="5">
        <v>1800</v>
      </c>
      <c r="E28" s="10" t="s">
        <v>90</v>
      </c>
      <c r="F28" s="5">
        <v>1800</v>
      </c>
      <c r="G28" s="10" t="s">
        <v>90</v>
      </c>
      <c r="H28" s="5">
        <v>1800</v>
      </c>
      <c r="I28" s="10" t="s">
        <v>90</v>
      </c>
      <c r="J28" s="5">
        <v>1800</v>
      </c>
      <c r="K28" s="10" t="s">
        <v>90</v>
      </c>
      <c r="L28" s="5">
        <v>1800</v>
      </c>
      <c r="M28" s="10" t="s">
        <v>90</v>
      </c>
      <c r="N28" s="5">
        <v>1800</v>
      </c>
      <c r="O28" s="10" t="s">
        <v>90</v>
      </c>
      <c r="P28" s="5">
        <v>1800</v>
      </c>
    </row>
    <row r="29" spans="1:16" x14ac:dyDescent="0.15">
      <c r="A29" s="6" t="s">
        <v>12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5"/>
    </row>
    <row r="30" spans="1:16" ht="6" customHeight="1" x14ac:dyDescent="0.15">
      <c r="A30" s="3"/>
      <c r="B30" s="3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5"/>
    </row>
    <row r="31" spans="1:16" x14ac:dyDescent="0.15">
      <c r="A31" s="3" t="s">
        <v>37</v>
      </c>
      <c r="B31" s="3"/>
      <c r="C31" s="60"/>
      <c r="D31" s="61"/>
      <c r="E31" s="60"/>
      <c r="F31" s="61"/>
      <c r="G31" s="60"/>
      <c r="H31" s="61"/>
      <c r="I31" s="60"/>
      <c r="J31" s="61"/>
      <c r="K31" s="60"/>
      <c r="L31" s="61"/>
      <c r="M31" s="60"/>
      <c r="N31" s="61"/>
      <c r="O31" s="60"/>
      <c r="P31" s="61"/>
    </row>
    <row r="32" spans="1:16" x14ac:dyDescent="0.15">
      <c r="A32" s="6" t="s">
        <v>48</v>
      </c>
      <c r="B32" s="6"/>
      <c r="C32" s="10" t="s">
        <v>91</v>
      </c>
      <c r="D32" s="5">
        <v>200</v>
      </c>
      <c r="E32" s="10" t="s">
        <v>91</v>
      </c>
      <c r="F32" s="5">
        <v>200</v>
      </c>
      <c r="G32" s="10" t="s">
        <v>91</v>
      </c>
      <c r="H32" s="5">
        <v>200</v>
      </c>
      <c r="I32" s="10" t="s">
        <v>91</v>
      </c>
      <c r="J32" s="5">
        <v>200</v>
      </c>
      <c r="K32" s="10" t="s">
        <v>91</v>
      </c>
      <c r="L32" s="5">
        <v>200</v>
      </c>
      <c r="M32" s="10" t="s">
        <v>91</v>
      </c>
      <c r="N32" s="5">
        <v>200</v>
      </c>
      <c r="O32" s="10" t="s">
        <v>91</v>
      </c>
      <c r="P32" s="5">
        <v>200</v>
      </c>
    </row>
    <row r="33" spans="1:16" ht="14" thickBot="1" x14ac:dyDescent="0.2">
      <c r="A33" s="6" t="s">
        <v>12</v>
      </c>
      <c r="B33" s="6"/>
      <c r="C33" s="63" t="s">
        <v>92</v>
      </c>
      <c r="D33" s="64">
        <v>400</v>
      </c>
      <c r="E33" s="63" t="s">
        <v>92</v>
      </c>
      <c r="F33" s="64">
        <v>400</v>
      </c>
      <c r="G33" s="63" t="s">
        <v>92</v>
      </c>
      <c r="H33" s="64">
        <v>400</v>
      </c>
      <c r="I33" s="63" t="s">
        <v>92</v>
      </c>
      <c r="J33" s="64">
        <v>400</v>
      </c>
      <c r="K33" s="63" t="s">
        <v>92</v>
      </c>
      <c r="L33" s="64">
        <v>400</v>
      </c>
      <c r="M33" s="63" t="s">
        <v>92</v>
      </c>
      <c r="N33" s="64">
        <v>400</v>
      </c>
      <c r="O33" s="63" t="s">
        <v>92</v>
      </c>
      <c r="P33" s="64">
        <v>400</v>
      </c>
    </row>
    <row r="34" spans="1:16" ht="6" customHeight="1" thickBot="1" x14ac:dyDescent="0.2">
      <c r="A34" s="3"/>
      <c r="B34" s="3"/>
      <c r="C34" s="5"/>
      <c r="D34" s="5"/>
      <c r="E34" s="7"/>
    </row>
    <row r="35" spans="1:16" ht="14" thickBot="1" x14ac:dyDescent="0.2">
      <c r="A35" s="3"/>
      <c r="B35" s="3"/>
      <c r="C35" s="29" t="s">
        <v>35</v>
      </c>
      <c r="D35" s="28">
        <f>SUM(D13:D33)</f>
        <v>5450</v>
      </c>
      <c r="E35" s="29" t="s">
        <v>35</v>
      </c>
      <c r="F35" s="28">
        <f>SUM(F13:F33)</f>
        <v>5450</v>
      </c>
      <c r="G35" s="29" t="s">
        <v>35</v>
      </c>
      <c r="H35" s="28">
        <f>SUM(H13:H33)</f>
        <v>5450</v>
      </c>
      <c r="I35" s="29" t="s">
        <v>35</v>
      </c>
      <c r="J35" s="28">
        <f>SUM(J13:J33)</f>
        <v>5450</v>
      </c>
      <c r="K35" s="29" t="s">
        <v>35</v>
      </c>
      <c r="L35" s="28">
        <f>SUM(L13:L33)</f>
        <v>5450</v>
      </c>
      <c r="M35" s="29" t="s">
        <v>35</v>
      </c>
      <c r="N35" s="28">
        <f>SUM(N13:N33)</f>
        <v>5450</v>
      </c>
      <c r="O35" s="29" t="s">
        <v>35</v>
      </c>
      <c r="P35" s="28">
        <f>SUM(P13:P33)</f>
        <v>5450</v>
      </c>
    </row>
    <row r="36" spans="1:16" ht="6" customHeight="1" thickBot="1" x14ac:dyDescent="0.2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4" thickBot="1" x14ac:dyDescent="0.2">
      <c r="A37" s="3"/>
      <c r="B37" s="3"/>
      <c r="C37" s="29" t="s">
        <v>34</v>
      </c>
      <c r="D37" s="385">
        <f>D35/$C$6</f>
        <v>0.10042380689146858</v>
      </c>
      <c r="E37" s="29" t="s">
        <v>34</v>
      </c>
      <c r="F37" s="385">
        <f>F35/$C$6</f>
        <v>0.10042380689146858</v>
      </c>
      <c r="G37" s="29" t="s">
        <v>34</v>
      </c>
      <c r="H37" s="385">
        <f>H35/$C$6</f>
        <v>0.10042380689146858</v>
      </c>
      <c r="I37" s="29" t="s">
        <v>34</v>
      </c>
      <c r="J37" s="385">
        <f>J35/$C$6</f>
        <v>0.10042380689146858</v>
      </c>
      <c r="K37" s="29" t="s">
        <v>34</v>
      </c>
      <c r="L37" s="385">
        <f>L35/$C$6</f>
        <v>0.10042380689146858</v>
      </c>
      <c r="M37" s="29" t="s">
        <v>34</v>
      </c>
      <c r="N37" s="385">
        <f>N35/$C$6</f>
        <v>0.10042380689146858</v>
      </c>
      <c r="O37" s="29" t="s">
        <v>34</v>
      </c>
      <c r="P37" s="385">
        <f>P35/$C$6</f>
        <v>0.10042380689146858</v>
      </c>
    </row>
    <row r="38" spans="1:16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4" thickBot="1" x14ac:dyDescent="0.2">
      <c r="D39" s="23"/>
      <c r="E39" s="24"/>
      <c r="F39" s="25" t="s">
        <v>24</v>
      </c>
      <c r="G39" s="31">
        <f>D35+F35+H35+J35+L35+N35+P35</f>
        <v>38150</v>
      </c>
      <c r="H39" s="22" t="s">
        <v>23</v>
      </c>
      <c r="J39" s="23"/>
      <c r="K39" s="24"/>
      <c r="L39" s="25" t="s">
        <v>147</v>
      </c>
      <c r="M39" s="32">
        <f>(G39/C6)*100</f>
        <v>70.296664824028014</v>
      </c>
      <c r="N39" s="22" t="s">
        <v>26</v>
      </c>
    </row>
    <row r="40" spans="1:16" ht="14" thickBot="1" x14ac:dyDescent="0.2">
      <c r="D40" s="4"/>
    </row>
    <row r="41" spans="1:16" ht="17" customHeight="1" thickBot="1" x14ac:dyDescent="0.2">
      <c r="D41" s="355" t="s">
        <v>17</v>
      </c>
      <c r="E41" s="356"/>
      <c r="F41" s="356"/>
      <c r="G41" s="356"/>
      <c r="H41" s="356"/>
      <c r="I41" s="356"/>
      <c r="J41" s="356"/>
      <c r="K41" s="356"/>
      <c r="L41" s="356"/>
      <c r="M41" s="356"/>
      <c r="N41" s="357"/>
    </row>
    <row r="42" spans="1:16" x14ac:dyDescent="0.15">
      <c r="D42" s="15" t="s">
        <v>18</v>
      </c>
      <c r="E42" s="35" t="s">
        <v>30</v>
      </c>
      <c r="F42" s="4"/>
      <c r="G42" s="15" t="s">
        <v>18</v>
      </c>
      <c r="H42" s="35" t="s">
        <v>30</v>
      </c>
      <c r="I42" s="4"/>
      <c r="J42" s="15" t="s">
        <v>18</v>
      </c>
      <c r="K42" s="35" t="s">
        <v>30</v>
      </c>
      <c r="L42" s="4"/>
      <c r="M42" s="15" t="s">
        <v>18</v>
      </c>
      <c r="N42" s="35" t="s">
        <v>30</v>
      </c>
    </row>
    <row r="43" spans="1:16" x14ac:dyDescent="0.15">
      <c r="D43" s="2" t="s">
        <v>103</v>
      </c>
      <c r="E43" s="14">
        <v>4200</v>
      </c>
      <c r="G43" s="2" t="s">
        <v>107</v>
      </c>
      <c r="H43" s="14">
        <v>4200</v>
      </c>
      <c r="J43" s="2" t="s">
        <v>107</v>
      </c>
      <c r="K43" s="14">
        <v>4200</v>
      </c>
      <c r="M43" s="2"/>
      <c r="N43" s="14"/>
    </row>
    <row r="44" spans="1:16" x14ac:dyDescent="0.15">
      <c r="D44" s="2" t="s">
        <v>104</v>
      </c>
      <c r="E44" s="14">
        <v>1180</v>
      </c>
      <c r="G44" s="2" t="s">
        <v>107</v>
      </c>
      <c r="H44" s="14">
        <v>1180</v>
      </c>
      <c r="J44" s="2" t="s">
        <v>107</v>
      </c>
      <c r="K44" s="14">
        <v>1180</v>
      </c>
      <c r="M44" s="2"/>
      <c r="N44" s="14"/>
    </row>
    <row r="45" spans="1:16" x14ac:dyDescent="0.15">
      <c r="D45" s="2" t="s">
        <v>105</v>
      </c>
      <c r="E45" s="14">
        <v>6310</v>
      </c>
      <c r="G45" s="2" t="s">
        <v>107</v>
      </c>
      <c r="H45" s="14">
        <v>6310</v>
      </c>
      <c r="J45" s="2" t="s">
        <v>107</v>
      </c>
      <c r="K45" s="14">
        <v>6310</v>
      </c>
      <c r="M45" s="2"/>
      <c r="N45" s="14"/>
    </row>
    <row r="46" spans="1:16" ht="14" thickBot="1" x14ac:dyDescent="0.2">
      <c r="D46" s="16" t="s">
        <v>106</v>
      </c>
      <c r="E46" s="17">
        <v>9600</v>
      </c>
      <c r="G46" s="16" t="s">
        <v>107</v>
      </c>
      <c r="H46" s="17">
        <v>9600</v>
      </c>
      <c r="J46" s="16"/>
      <c r="K46" s="17"/>
      <c r="M46" s="16"/>
      <c r="N46" s="17"/>
    </row>
    <row r="49" spans="1:16" x14ac:dyDescent="0.15">
      <c r="A49" s="68" t="s">
        <v>141</v>
      </c>
    </row>
    <row r="51" spans="1:16" ht="14" hidden="1" thickBot="1" x14ac:dyDescent="0.2">
      <c r="A51" s="52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ht="9.25" hidden="1" customHeight="1" x14ac:dyDescent="0.15">
      <c r="A56" s="52"/>
      <c r="B56" s="51"/>
      <c r="C56" s="107" t="str">
        <v>Veg/greens</v>
      </c>
      <c r="D56" s="107">
        <v>2750</v>
      </c>
      <c r="E56" s="87" t="str">
        <v>Veg/greens</v>
      </c>
      <c r="F56" s="88">
        <v>2750</v>
      </c>
      <c r="G56" s="91" t="str">
        <v>Veg/greens</v>
      </c>
      <c r="H56" s="91">
        <v>2750</v>
      </c>
      <c r="I56" s="87" t="str">
        <v>Veg/greens</v>
      </c>
      <c r="J56" s="88">
        <v>2750</v>
      </c>
      <c r="K56" s="91" t="str">
        <v>Veg/greens</v>
      </c>
      <c r="L56" s="91">
        <v>2750</v>
      </c>
      <c r="M56" s="87" t="str">
        <v>Veg/greens</v>
      </c>
      <c r="N56" s="88">
        <v>2750</v>
      </c>
      <c r="O56" s="91" t="str">
        <v>Veg/greens</v>
      </c>
      <c r="P56" s="88">
        <v>2750</v>
      </c>
    </row>
    <row r="57" spans="1:16" ht="9.25" hidden="1" customHeight="1" x14ac:dyDescent="0.15">
      <c r="A57" s="52"/>
      <c r="B57" s="51"/>
      <c r="C57" s="107" t="str">
        <v>Mealworms</v>
      </c>
      <c r="D57" s="107">
        <v>50</v>
      </c>
      <c r="E57" s="87" t="str">
        <v>Seeds</v>
      </c>
      <c r="F57" s="88">
        <v>50</v>
      </c>
      <c r="G57" s="91" t="str">
        <v>Mealworms</v>
      </c>
      <c r="H57" s="91">
        <v>50</v>
      </c>
      <c r="I57" s="87" t="str">
        <v>Seeds</v>
      </c>
      <c r="J57" s="88">
        <v>50</v>
      </c>
      <c r="K57" s="91" t="str">
        <v>Mealworms</v>
      </c>
      <c r="L57" s="91">
        <v>50</v>
      </c>
      <c r="M57" s="87" t="str">
        <v>Seeds</v>
      </c>
      <c r="N57" s="88">
        <v>50</v>
      </c>
      <c r="O57" s="91" t="str">
        <v>Mealworms</v>
      </c>
      <c r="P57" s="88">
        <v>50</v>
      </c>
    </row>
    <row r="58" spans="1:16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>
        <v>0</v>
      </c>
      <c r="J59" s="88">
        <v>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ht="9.25" hidden="1" customHeight="1" x14ac:dyDescent="0.15">
      <c r="A61" s="52"/>
      <c r="B61" s="53"/>
      <c r="C61" s="107" t="str">
        <v>Cooked mussel</v>
      </c>
      <c r="D61" s="107">
        <v>250</v>
      </c>
      <c r="E61" s="87" t="str">
        <v>Cooked mussel</v>
      </c>
      <c r="F61" s="88">
        <v>250</v>
      </c>
      <c r="G61" s="91" t="str">
        <v>Cooked mussel</v>
      </c>
      <c r="H61" s="91">
        <v>250</v>
      </c>
      <c r="I61" s="87" t="str">
        <v>Cooked mussel</v>
      </c>
      <c r="J61" s="88">
        <v>250</v>
      </c>
      <c r="K61" s="91" t="str">
        <v>Cooked mussel</v>
      </c>
      <c r="L61" s="91">
        <v>250</v>
      </c>
      <c r="M61" s="87" t="str">
        <v>Cooked mussel</v>
      </c>
      <c r="N61" s="88">
        <v>250</v>
      </c>
      <c r="O61" s="91" t="str">
        <v>Cooked mussel</v>
      </c>
      <c r="P61" s="88">
        <v>250</v>
      </c>
    </row>
    <row r="62" spans="1:16" ht="9.25" hidden="1" customHeight="1" x14ac:dyDescent="0.15">
      <c r="A62" s="52"/>
      <c r="B62" s="51"/>
      <c r="C62" s="107" t="str">
        <v>Or other options</v>
      </c>
      <c r="D62" s="107">
        <v>0</v>
      </c>
      <c r="E62" s="87" t="str">
        <v>Or other options</v>
      </c>
      <c r="F62" s="88">
        <v>0</v>
      </c>
      <c r="G62" s="91" t="str">
        <v>Or other options</v>
      </c>
      <c r="H62" s="91">
        <v>0</v>
      </c>
      <c r="I62" s="87" t="str">
        <v>Or other options</v>
      </c>
      <c r="J62" s="88">
        <v>0</v>
      </c>
      <c r="K62" s="91" t="str">
        <v>Or other options</v>
      </c>
      <c r="L62" s="91">
        <v>0</v>
      </c>
      <c r="M62" s="87" t="str">
        <v>Or other options</v>
      </c>
      <c r="N62" s="88">
        <v>0</v>
      </c>
      <c r="O62" s="91" t="str">
        <v>Or other options</v>
      </c>
      <c r="P62" s="88">
        <v>0</v>
      </c>
    </row>
    <row r="63" spans="1:16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ht="9.25" hidden="1" customHeight="1" x14ac:dyDescent="0.15">
      <c r="A68" s="52"/>
      <c r="B68" s="51"/>
      <c r="C68" s="107" t="str">
        <v>Veg</v>
      </c>
      <c r="D68" s="107">
        <v>1800</v>
      </c>
      <c r="E68" s="87" t="str">
        <v>Veg</v>
      </c>
      <c r="F68" s="88">
        <v>1800</v>
      </c>
      <c r="G68" s="91" t="str">
        <v>Veg</v>
      </c>
      <c r="H68" s="91">
        <v>1800</v>
      </c>
      <c r="I68" s="87" t="str">
        <v>Veg</v>
      </c>
      <c r="J68" s="88">
        <v>1800</v>
      </c>
      <c r="K68" s="91" t="str">
        <v>Veg</v>
      </c>
      <c r="L68" s="91">
        <v>1800</v>
      </c>
      <c r="M68" s="87" t="str">
        <v>Veg</v>
      </c>
      <c r="N68" s="88">
        <v>1800</v>
      </c>
      <c r="O68" s="91" t="str">
        <v>Veg</v>
      </c>
      <c r="P68" s="88">
        <v>1800</v>
      </c>
    </row>
    <row r="69" spans="1:16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ht="9.25" hidden="1" customHeight="1" x14ac:dyDescent="0.15">
      <c r="A72" s="52"/>
      <c r="B72" s="53"/>
      <c r="C72" s="107" t="str">
        <v>Leaf eater pellet</v>
      </c>
      <c r="D72" s="107">
        <v>200</v>
      </c>
      <c r="E72" s="87" t="str">
        <v>Leaf eater pellet</v>
      </c>
      <c r="F72" s="88">
        <v>200</v>
      </c>
      <c r="G72" s="91" t="str">
        <v>Leaf eater pellet</v>
      </c>
      <c r="H72" s="91">
        <v>200</v>
      </c>
      <c r="I72" s="87" t="str">
        <v>Leaf eater pellet</v>
      </c>
      <c r="J72" s="88">
        <v>200</v>
      </c>
      <c r="K72" s="91" t="str">
        <v>Leaf eater pellet</v>
      </c>
      <c r="L72" s="91">
        <v>200</v>
      </c>
      <c r="M72" s="87" t="str">
        <v>Leaf eater pellet</v>
      </c>
      <c r="N72" s="88">
        <v>200</v>
      </c>
      <c r="O72" s="91" t="str">
        <v>Leaf eater pellet</v>
      </c>
      <c r="P72" s="88">
        <v>200</v>
      </c>
    </row>
    <row r="73" spans="1:16" ht="9.25" hidden="1" customHeight="1" x14ac:dyDescent="0.15">
      <c r="A73" s="52"/>
      <c r="B73" s="51"/>
      <c r="C73" s="107" t="str">
        <v>Primate pellet</v>
      </c>
      <c r="D73" s="107">
        <v>400</v>
      </c>
      <c r="E73" s="87" t="str">
        <v>Primate pellet</v>
      </c>
      <c r="F73" s="88">
        <v>400</v>
      </c>
      <c r="G73" s="91" t="str">
        <v>Primate pellet</v>
      </c>
      <c r="H73" s="91">
        <v>400</v>
      </c>
      <c r="I73" s="87" t="str">
        <v>Primate pellet</v>
      </c>
      <c r="J73" s="88">
        <v>400</v>
      </c>
      <c r="K73" s="91" t="str">
        <v>Primate pellet</v>
      </c>
      <c r="L73" s="91">
        <v>400</v>
      </c>
      <c r="M73" s="87" t="str">
        <v>Primate pellet</v>
      </c>
      <c r="N73" s="88">
        <v>400</v>
      </c>
      <c r="O73" s="91" t="str">
        <v>Primate pellet</v>
      </c>
      <c r="P73" s="88">
        <v>400</v>
      </c>
    </row>
    <row r="74" spans="1:16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ht="9.25" hidden="1" customHeight="1" thickBot="1" x14ac:dyDescent="0.2">
      <c r="A75" s="52"/>
      <c r="B75" s="92"/>
      <c r="C75" s="108" t="str">
        <v>Daily total:</v>
      </c>
      <c r="D75" s="108">
        <v>5450</v>
      </c>
      <c r="E75" s="109" t="str">
        <v>Daily total:</v>
      </c>
      <c r="F75" s="110">
        <v>5450</v>
      </c>
      <c r="G75" s="111" t="str">
        <v>Daily total:</v>
      </c>
      <c r="H75" s="111">
        <v>5450</v>
      </c>
      <c r="I75" s="109" t="str">
        <v>Daily total:</v>
      </c>
      <c r="J75" s="110">
        <v>5450</v>
      </c>
      <c r="K75" s="111" t="str">
        <v>Daily total:</v>
      </c>
      <c r="L75" s="111">
        <v>5450</v>
      </c>
      <c r="M75" s="109" t="str">
        <v>Daily total:</v>
      </c>
      <c r="N75" s="110">
        <v>5450</v>
      </c>
      <c r="O75" s="111" t="str">
        <v>Daily total:</v>
      </c>
      <c r="P75" s="110">
        <v>5450</v>
      </c>
    </row>
    <row r="76" spans="1:16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hidden="1" x14ac:dyDescent="0.15"/>
    <row r="110" spans="1:16" hidden="1" x14ac:dyDescent="0.15"/>
    <row r="111" spans="1:16" hidden="1" x14ac:dyDescent="0.15"/>
    <row r="112" spans="1:16" hidden="1" x14ac:dyDescent="0.15"/>
    <row r="113" hidden="1" x14ac:dyDescent="0.15"/>
  </sheetData>
  <mergeCells count="37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A1:P1"/>
    <mergeCell ref="C2:D2"/>
    <mergeCell ref="M2:N2"/>
    <mergeCell ref="O2:P2"/>
    <mergeCell ref="C4:D4"/>
    <mergeCell ref="M4:N4"/>
    <mergeCell ref="O4:P4"/>
    <mergeCell ref="C6:D6"/>
    <mergeCell ref="M6:N6"/>
    <mergeCell ref="O6:P6"/>
    <mergeCell ref="C8:D8"/>
    <mergeCell ref="M8:N8"/>
    <mergeCell ref="O8:P8"/>
    <mergeCell ref="O10:P10"/>
    <mergeCell ref="D41:N41"/>
    <mergeCell ref="C10:D10"/>
    <mergeCell ref="E10:F10"/>
    <mergeCell ref="G10:H10"/>
    <mergeCell ref="I10:J10"/>
    <mergeCell ref="K10:L10"/>
    <mergeCell ref="M10:N10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0F1D-0812-9448-A678-EDE9FB00E4D9}">
  <sheetPr codeName="Sheet17">
    <tabColor rgb="FFFF0000"/>
  </sheetPr>
  <dimension ref="A1:P113"/>
  <sheetViews>
    <sheetView view="pageLayout" zoomScaleNormal="70" zoomScaleSheetLayoutView="85" workbookViewId="0">
      <selection activeCell="P42" sqref="P42"/>
    </sheetView>
  </sheetViews>
  <sheetFormatPr baseColWidth="10" defaultRowHeight="16" x14ac:dyDescent="0.2"/>
  <cols>
    <col min="1" max="1" width="14.1640625" customWidth="1"/>
    <col min="2" max="2" width="0.83203125" customWidth="1"/>
    <col min="3" max="3" width="11.1640625" customWidth="1"/>
    <col min="4" max="4" width="6.83203125" customWidth="1"/>
    <col min="5" max="5" width="11.1640625" customWidth="1"/>
    <col min="6" max="6" width="6.83203125" customWidth="1"/>
    <col min="7" max="7" width="11.1640625" customWidth="1"/>
    <col min="8" max="8" width="6.83203125" customWidth="1"/>
    <col min="9" max="9" width="11.1640625" customWidth="1"/>
    <col min="10" max="10" width="6.83203125" customWidth="1"/>
    <col min="11" max="11" width="11.1640625" customWidth="1"/>
    <col min="12" max="12" width="6.83203125" customWidth="1"/>
    <col min="13" max="13" width="11.1640625" customWidth="1"/>
    <col min="14" max="14" width="6.83203125" customWidth="1"/>
    <col min="15" max="15" width="11.1640625" customWidth="1"/>
    <col min="16" max="16" width="6.83203125" customWidth="1"/>
    <col min="17" max="17" width="2.1640625" bestFit="1" customWidth="1"/>
    <col min="18" max="249" width="8.83203125" customWidth="1"/>
  </cols>
  <sheetData>
    <row r="1" spans="1:16" s="1" customFormat="1" ht="29" customHeight="1" thickBot="1" x14ac:dyDescent="0.2">
      <c r="A1" s="286" t="s">
        <v>159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s="1" customFormat="1" ht="14" thickBot="1" x14ac:dyDescent="0.2">
      <c r="A2" s="27" t="s">
        <v>0</v>
      </c>
      <c r="B2" s="26"/>
      <c r="C2" s="373" t="s">
        <v>158</v>
      </c>
      <c r="D2" s="288"/>
      <c r="E2" s="20"/>
      <c r="F2" s="20"/>
      <c r="G2" s="20"/>
      <c r="H2" s="20"/>
      <c r="I2" s="20"/>
      <c r="J2" s="20"/>
      <c r="K2" s="20"/>
      <c r="L2" s="20"/>
      <c r="M2" s="256" t="s">
        <v>28</v>
      </c>
      <c r="N2" s="257"/>
      <c r="O2" s="259">
        <v>45505</v>
      </c>
      <c r="P2" s="260"/>
    </row>
    <row r="3" spans="1:16" s="1" customFormat="1" ht="6" customHeight="1" thickBot="1" x14ac:dyDescent="0.2">
      <c r="A3" s="19"/>
      <c r="B3" s="19"/>
      <c r="C3" s="21"/>
      <c r="D3" s="21"/>
      <c r="E3" s="20"/>
      <c r="F3" s="20"/>
      <c r="G3" s="20"/>
      <c r="H3" s="20"/>
      <c r="I3" s="20"/>
      <c r="J3" s="20"/>
      <c r="K3" s="20"/>
      <c r="L3" s="20"/>
      <c r="M3" s="19"/>
      <c r="N3" s="19"/>
      <c r="O3" s="21"/>
      <c r="P3" s="21"/>
    </row>
    <row r="4" spans="1:16" s="1" customFormat="1" ht="13" customHeight="1" thickBot="1" x14ac:dyDescent="0.2">
      <c r="A4" s="27" t="s">
        <v>1</v>
      </c>
      <c r="B4" s="26"/>
      <c r="C4" s="289">
        <v>1</v>
      </c>
      <c r="D4" s="263"/>
      <c r="E4" s="20"/>
      <c r="F4" s="20"/>
      <c r="G4" s="20"/>
      <c r="H4" s="20"/>
      <c r="I4" s="20"/>
      <c r="J4" s="20"/>
      <c r="K4" s="20"/>
      <c r="L4" s="20"/>
      <c r="M4" s="256" t="s">
        <v>29</v>
      </c>
      <c r="N4" s="257"/>
      <c r="O4" s="259">
        <f>O2+90</f>
        <v>45595</v>
      </c>
      <c r="P4" s="263"/>
    </row>
    <row r="5" spans="1:16" s="1" customFormat="1" ht="6" customHeight="1" thickBot="1" x14ac:dyDescent="0.2">
      <c r="A5" s="19"/>
      <c r="B5" s="19"/>
      <c r="C5" s="21"/>
      <c r="D5" s="21"/>
      <c r="E5" s="20"/>
      <c r="F5" s="20"/>
      <c r="G5" s="20"/>
      <c r="H5" s="20"/>
      <c r="I5" s="20"/>
      <c r="J5" s="20"/>
      <c r="K5" s="20"/>
      <c r="L5" s="20"/>
      <c r="M5" s="19"/>
      <c r="N5" s="19"/>
      <c r="O5" s="21"/>
      <c r="P5" s="21"/>
    </row>
    <row r="6" spans="1:16" s="1" customFormat="1" ht="13" customHeight="1" thickBot="1" x14ac:dyDescent="0.2">
      <c r="A6" s="27" t="s">
        <v>2</v>
      </c>
      <c r="B6" s="26"/>
      <c r="C6" s="289">
        <f>SUM(E45:E47)+SUM(H45:H47)+SUM(K45:K47)+SUM(N45:N47)</f>
        <v>14400</v>
      </c>
      <c r="D6" s="263"/>
      <c r="E6" s="7" t="s">
        <v>16</v>
      </c>
      <c r="F6" s="20"/>
      <c r="G6" s="20"/>
      <c r="H6" s="20"/>
      <c r="I6" s="20"/>
      <c r="J6" s="20"/>
      <c r="K6" s="20"/>
      <c r="L6" s="20"/>
      <c r="M6" s="261"/>
      <c r="N6" s="261"/>
      <c r="O6" s="264"/>
      <c r="P6" s="264"/>
    </row>
    <row r="7" spans="1:16" s="1" customFormat="1" ht="6" customHeight="1" thickBot="1" x14ac:dyDescent="0.2">
      <c r="A7" s="19"/>
      <c r="B7" s="19"/>
      <c r="C7" s="21"/>
      <c r="D7" s="21"/>
      <c r="E7" s="7"/>
      <c r="F7" s="20"/>
      <c r="G7" s="20"/>
      <c r="H7" s="20"/>
      <c r="I7" s="20"/>
      <c r="J7" s="20"/>
      <c r="K7" s="20"/>
      <c r="L7" s="20"/>
      <c r="M7" s="19"/>
      <c r="N7" s="19"/>
      <c r="O7" s="21"/>
      <c r="P7" s="21"/>
    </row>
    <row r="8" spans="1:16" s="1" customFormat="1" ht="14" thickBot="1" x14ac:dyDescent="0.2">
      <c r="A8" s="27" t="s">
        <v>15</v>
      </c>
      <c r="B8" s="26"/>
      <c r="C8" s="371">
        <v>0.15</v>
      </c>
      <c r="D8" s="372"/>
      <c r="E8" s="7" t="s">
        <v>36</v>
      </c>
      <c r="F8" s="20"/>
      <c r="G8" s="20"/>
      <c r="H8" s="20"/>
      <c r="I8" s="20"/>
      <c r="J8" s="20"/>
      <c r="K8" s="20"/>
      <c r="L8" s="20"/>
      <c r="M8" s="261"/>
      <c r="N8" s="261"/>
      <c r="O8" s="264"/>
      <c r="P8" s="264"/>
    </row>
    <row r="9" spans="1:16" s="1" customFormat="1" ht="6" customHeight="1" thickBot="1" x14ac:dyDescent="0.2">
      <c r="A9" s="19"/>
      <c r="B9" s="19"/>
      <c r="C9" s="21"/>
      <c r="D9" s="21"/>
      <c r="E9" s="7"/>
      <c r="F9" s="20"/>
      <c r="G9" s="20"/>
      <c r="H9" s="20"/>
      <c r="I9" s="20"/>
      <c r="J9" s="20"/>
      <c r="K9" s="20"/>
      <c r="L9" s="20"/>
      <c r="M9" s="19"/>
      <c r="N9" s="19"/>
      <c r="O9" s="21"/>
      <c r="P9" s="21"/>
    </row>
    <row r="10" spans="1:16" s="1" customFormat="1" ht="14" thickBot="1" x14ac:dyDescent="0.2">
      <c r="A10" s="27" t="s">
        <v>99</v>
      </c>
      <c r="B10" s="26"/>
      <c r="C10" s="295">
        <v>3</v>
      </c>
      <c r="D10" s="296"/>
      <c r="E10" s="7" t="s">
        <v>36</v>
      </c>
      <c r="F10" s="20"/>
      <c r="G10" s="20"/>
      <c r="H10" s="20"/>
      <c r="I10" s="20"/>
      <c r="J10" s="20"/>
      <c r="K10" s="20"/>
      <c r="L10" s="20"/>
      <c r="M10" s="261"/>
      <c r="N10" s="261"/>
      <c r="O10" s="264"/>
      <c r="P10" s="264"/>
    </row>
    <row r="11" spans="1:16" s="1" customFormat="1" ht="14" thickBot="1" x14ac:dyDescent="0.2"/>
    <row r="12" spans="1:16" s="20" customFormat="1" ht="16" customHeight="1" x14ac:dyDescent="0.2">
      <c r="C12" s="374" t="s">
        <v>3</v>
      </c>
      <c r="D12" s="375"/>
      <c r="E12" s="374" t="s">
        <v>4</v>
      </c>
      <c r="F12" s="376"/>
      <c r="G12" s="374" t="s">
        <v>5</v>
      </c>
      <c r="H12" s="376"/>
      <c r="I12" s="374" t="s">
        <v>6</v>
      </c>
      <c r="J12" s="376"/>
      <c r="K12" s="374" t="s">
        <v>7</v>
      </c>
      <c r="L12" s="376"/>
      <c r="M12" s="374" t="s">
        <v>8</v>
      </c>
      <c r="N12" s="376"/>
      <c r="O12" s="374" t="s">
        <v>9</v>
      </c>
      <c r="P12" s="376"/>
    </row>
    <row r="13" spans="1:16" s="20" customFormat="1" ht="14" thickBot="1" x14ac:dyDescent="0.25">
      <c r="C13" s="148" t="s">
        <v>14</v>
      </c>
      <c r="D13" s="149" t="s">
        <v>30</v>
      </c>
      <c r="E13" s="148" t="s">
        <v>14</v>
      </c>
      <c r="F13" s="149" t="s">
        <v>30</v>
      </c>
      <c r="G13" s="148" t="s">
        <v>14</v>
      </c>
      <c r="H13" s="149" t="s">
        <v>30</v>
      </c>
      <c r="I13" s="148" t="s">
        <v>14</v>
      </c>
      <c r="J13" s="149" t="s">
        <v>30</v>
      </c>
      <c r="K13" s="148" t="s">
        <v>14</v>
      </c>
      <c r="L13" s="149" t="s">
        <v>30</v>
      </c>
      <c r="M13" s="148" t="s">
        <v>14</v>
      </c>
      <c r="N13" s="149" t="s">
        <v>30</v>
      </c>
      <c r="O13" s="148" t="s">
        <v>14</v>
      </c>
      <c r="P13" s="149" t="s">
        <v>30</v>
      </c>
    </row>
    <row r="14" spans="1:16" s="1" customFormat="1" ht="6" customHeight="1" x14ac:dyDescent="0.15">
      <c r="A14" s="3"/>
      <c r="B14" s="3"/>
      <c r="C14" s="10"/>
      <c r="D14" s="5"/>
      <c r="E14" s="2"/>
      <c r="F14" s="14"/>
      <c r="G14" s="2"/>
      <c r="H14" s="14"/>
      <c r="I14" s="2"/>
      <c r="J14" s="14"/>
      <c r="K14" s="2"/>
      <c r="L14" s="14"/>
      <c r="M14" s="2"/>
      <c r="N14" s="14"/>
      <c r="O14" s="33"/>
      <c r="P14" s="34"/>
    </row>
    <row r="15" spans="1:16" s="1" customFormat="1" ht="13" x14ac:dyDescent="0.15">
      <c r="A15" s="3" t="s">
        <v>10</v>
      </c>
      <c r="B15" s="3"/>
      <c r="C15" s="12"/>
      <c r="D15" s="18"/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</row>
    <row r="16" spans="1:16" s="1" customFormat="1" ht="13" x14ac:dyDescent="0.15">
      <c r="A16" s="6" t="s">
        <v>11</v>
      </c>
      <c r="B16" s="6"/>
      <c r="C16" s="10"/>
      <c r="D16" s="54"/>
      <c r="E16" s="55"/>
      <c r="F16" s="56"/>
      <c r="G16" s="10"/>
      <c r="H16" s="54"/>
      <c r="I16" s="55"/>
      <c r="J16" s="56"/>
      <c r="K16" s="10"/>
      <c r="L16" s="54"/>
      <c r="M16" s="55"/>
      <c r="N16" s="56"/>
      <c r="O16" s="10"/>
      <c r="P16" s="56"/>
    </row>
    <row r="17" spans="1:16" s="1" customFormat="1" ht="13" x14ac:dyDescent="0.15">
      <c r="A17" s="6" t="s">
        <v>19</v>
      </c>
      <c r="B17" s="6"/>
      <c r="C17" s="154"/>
      <c r="D17" s="155"/>
      <c r="E17" s="154" t="s">
        <v>160</v>
      </c>
      <c r="F17" s="155">
        <v>300</v>
      </c>
      <c r="G17" s="154"/>
      <c r="H17" s="156"/>
      <c r="I17" s="154" t="s">
        <v>161</v>
      </c>
      <c r="J17" s="155">
        <v>200</v>
      </c>
      <c r="K17" s="154"/>
      <c r="L17" s="156"/>
      <c r="M17" s="154" t="s">
        <v>160</v>
      </c>
      <c r="N17" s="155">
        <v>300</v>
      </c>
      <c r="O17" s="157"/>
      <c r="P17" s="158"/>
    </row>
    <row r="18" spans="1:16" s="1" customFormat="1" ht="13" x14ac:dyDescent="0.15">
      <c r="A18" s="6" t="s">
        <v>48</v>
      </c>
      <c r="B18" s="6"/>
      <c r="C18" s="10"/>
      <c r="D18" s="5"/>
      <c r="E18" s="10"/>
      <c r="F18" s="5"/>
      <c r="G18" s="10"/>
      <c r="H18" s="5"/>
      <c r="I18" s="10"/>
      <c r="J18" s="5"/>
      <c r="K18" s="10"/>
      <c r="L18" s="5"/>
      <c r="M18" s="10"/>
      <c r="N18" s="5"/>
      <c r="O18" s="10"/>
      <c r="P18" s="11"/>
    </row>
    <row r="19" spans="1:16" s="1" customFormat="1" ht="13" x14ac:dyDescent="0.15">
      <c r="A19" s="6" t="s">
        <v>12</v>
      </c>
      <c r="B19" s="6"/>
      <c r="C19" s="159"/>
      <c r="D19" s="160"/>
      <c r="E19" s="159"/>
      <c r="F19" s="160"/>
      <c r="G19" s="159"/>
      <c r="H19" s="160"/>
      <c r="I19" s="157" t="s">
        <v>162</v>
      </c>
      <c r="J19" s="160">
        <v>20</v>
      </c>
      <c r="K19" s="159"/>
      <c r="L19" s="160"/>
      <c r="M19" s="159"/>
      <c r="N19" s="160"/>
      <c r="O19" s="159"/>
      <c r="P19" s="158"/>
    </row>
    <row r="20" spans="1:16" s="1" customFormat="1" ht="6" customHeight="1" x14ac:dyDescent="0.15">
      <c r="A20" s="3"/>
      <c r="B20" s="3"/>
      <c r="C20" s="10"/>
      <c r="D20" s="5"/>
      <c r="E20" s="10"/>
      <c r="F20" s="5"/>
      <c r="G20" s="10"/>
      <c r="H20" s="5"/>
      <c r="I20" s="10"/>
      <c r="J20" s="5"/>
      <c r="K20" s="10"/>
      <c r="L20" s="5"/>
      <c r="M20" s="10"/>
      <c r="N20" s="5"/>
      <c r="O20" s="10"/>
      <c r="P20" s="11"/>
    </row>
    <row r="21" spans="1:16" s="1" customFormat="1" ht="13" x14ac:dyDescent="0.15">
      <c r="A21" s="3" t="s">
        <v>13</v>
      </c>
      <c r="B21" s="3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1"/>
    </row>
    <row r="22" spans="1:16" s="1" customFormat="1" ht="13" x14ac:dyDescent="0.15">
      <c r="A22" s="6" t="s">
        <v>11</v>
      </c>
      <c r="B22" s="6"/>
      <c r="C22" s="10"/>
      <c r="D22" s="5"/>
      <c r="E22" s="10"/>
      <c r="F22" s="5"/>
      <c r="G22" s="10"/>
      <c r="H22" s="5"/>
      <c r="I22" s="10"/>
      <c r="J22" s="5"/>
      <c r="K22" s="10"/>
      <c r="L22" s="5"/>
      <c r="M22" s="10"/>
      <c r="N22" s="5"/>
      <c r="O22" s="10"/>
      <c r="P22" s="11"/>
    </row>
    <row r="23" spans="1:16" s="1" customFormat="1" ht="13" x14ac:dyDescent="0.15">
      <c r="A23" s="6" t="s">
        <v>19</v>
      </c>
      <c r="B23" s="6"/>
      <c r="C23" s="10"/>
      <c r="D23" s="5"/>
      <c r="E23" s="10"/>
      <c r="F23" s="5"/>
      <c r="G23" s="10"/>
      <c r="H23" s="5"/>
      <c r="I23" s="10"/>
      <c r="J23" s="5"/>
      <c r="K23" s="10"/>
      <c r="L23" s="5"/>
      <c r="M23" s="10"/>
      <c r="N23" s="5"/>
      <c r="O23" s="10"/>
      <c r="P23" s="11"/>
    </row>
    <row r="24" spans="1:16" s="1" customFormat="1" ht="13" x14ac:dyDescent="0.15">
      <c r="A24" s="6" t="s">
        <v>48</v>
      </c>
      <c r="B24" s="6"/>
      <c r="C24" s="10"/>
      <c r="D24" s="5"/>
      <c r="E24" s="10"/>
      <c r="F24" s="5"/>
      <c r="G24" s="10"/>
      <c r="H24" s="5"/>
      <c r="I24" s="10"/>
      <c r="J24" s="5"/>
      <c r="K24" s="10"/>
      <c r="L24" s="5"/>
      <c r="M24" s="10"/>
      <c r="N24" s="5"/>
      <c r="O24" s="10"/>
      <c r="P24" s="11"/>
    </row>
    <row r="25" spans="1:16" s="1" customFormat="1" ht="13" x14ac:dyDescent="0.15">
      <c r="A25" s="6" t="s">
        <v>12</v>
      </c>
      <c r="B25" s="6"/>
      <c r="C25" s="10"/>
      <c r="D25" s="5"/>
      <c r="E25" s="10"/>
      <c r="F25" s="5"/>
      <c r="G25" s="10"/>
      <c r="H25" s="5"/>
      <c r="I25" s="10"/>
      <c r="J25" s="5"/>
      <c r="K25" s="10"/>
      <c r="L25" s="5"/>
      <c r="M25" s="10"/>
      <c r="N25" s="5"/>
      <c r="O25" s="10"/>
      <c r="P25" s="11"/>
    </row>
    <row r="26" spans="1:16" s="1" customFormat="1" ht="6" customHeight="1" x14ac:dyDescent="0.15">
      <c r="A26" s="3"/>
      <c r="B26" s="3"/>
      <c r="C26" s="10"/>
      <c r="D26" s="5"/>
      <c r="E26" s="10"/>
      <c r="F26" s="5"/>
      <c r="G26" s="10"/>
      <c r="H26" s="5"/>
      <c r="I26" s="10"/>
      <c r="J26" s="5"/>
      <c r="K26" s="10"/>
      <c r="L26" s="5"/>
      <c r="M26" s="10"/>
      <c r="N26" s="5"/>
      <c r="O26" s="10"/>
      <c r="P26" s="11"/>
    </row>
    <row r="27" spans="1:16" s="1" customFormat="1" ht="13" x14ac:dyDescent="0.15">
      <c r="A27" s="3" t="s">
        <v>21</v>
      </c>
      <c r="B27" s="3"/>
      <c r="C27" s="39"/>
      <c r="D27" s="40"/>
      <c r="E27" s="39"/>
      <c r="F27" s="40"/>
      <c r="G27" s="39"/>
      <c r="H27" s="40"/>
      <c r="I27" s="39"/>
      <c r="J27" s="40"/>
      <c r="K27" s="39"/>
      <c r="L27" s="40"/>
      <c r="M27" s="39"/>
      <c r="N27" s="40"/>
      <c r="O27" s="39"/>
      <c r="P27" s="41"/>
    </row>
    <row r="28" spans="1:16" s="1" customFormat="1" ht="13" x14ac:dyDescent="0.15">
      <c r="A28" s="6" t="s">
        <v>11</v>
      </c>
      <c r="B28" s="6"/>
      <c r="C28" s="10"/>
      <c r="D28" s="58"/>
      <c r="E28" s="10"/>
      <c r="F28" s="58"/>
      <c r="G28" s="10"/>
      <c r="H28" s="58"/>
      <c r="I28" s="10"/>
      <c r="J28" s="58"/>
      <c r="K28" s="10"/>
      <c r="L28" s="58"/>
      <c r="M28" s="10"/>
      <c r="N28" s="58"/>
      <c r="O28" s="10"/>
      <c r="P28" s="59"/>
    </row>
    <row r="29" spans="1:16" s="1" customFormat="1" ht="13" x14ac:dyDescent="0.15">
      <c r="A29" s="6" t="s">
        <v>19</v>
      </c>
      <c r="B29" s="6"/>
      <c r="C29" s="10"/>
      <c r="D29" s="5"/>
      <c r="E29" s="10"/>
      <c r="F29" s="5"/>
      <c r="G29" s="10"/>
      <c r="H29" s="5"/>
      <c r="I29" s="10"/>
      <c r="J29" s="5"/>
      <c r="K29" s="10"/>
      <c r="L29" s="5"/>
      <c r="M29" s="10"/>
      <c r="N29" s="5"/>
      <c r="O29" s="10"/>
      <c r="P29" s="11"/>
    </row>
    <row r="30" spans="1:16" s="1" customFormat="1" ht="13" x14ac:dyDescent="0.15">
      <c r="A30" s="6" t="s">
        <v>48</v>
      </c>
      <c r="B30" s="6"/>
      <c r="C30" s="10"/>
      <c r="D30" s="5"/>
      <c r="E30" s="10"/>
      <c r="F30" s="5"/>
      <c r="G30" s="10"/>
      <c r="H30" s="5"/>
      <c r="I30" s="10"/>
      <c r="J30" s="5"/>
      <c r="K30" s="10"/>
      <c r="L30" s="5"/>
      <c r="M30" s="10"/>
      <c r="N30" s="5"/>
      <c r="O30" s="10"/>
      <c r="P30" s="11"/>
    </row>
    <row r="31" spans="1:16" s="1" customFormat="1" ht="13" x14ac:dyDescent="0.15">
      <c r="A31" s="6" t="s">
        <v>12</v>
      </c>
      <c r="B31" s="6"/>
      <c r="C31" s="10"/>
      <c r="D31" s="5"/>
      <c r="E31" s="10"/>
      <c r="F31" s="5"/>
      <c r="G31" s="10"/>
      <c r="H31" s="5"/>
      <c r="I31" s="10"/>
      <c r="J31" s="5"/>
      <c r="K31" s="10"/>
      <c r="L31" s="5"/>
      <c r="M31" s="10"/>
      <c r="N31" s="5"/>
      <c r="O31" s="10"/>
      <c r="P31" s="11"/>
    </row>
    <row r="32" spans="1:16" s="1" customFormat="1" ht="6" customHeight="1" x14ac:dyDescent="0.15">
      <c r="A32" s="3"/>
      <c r="B32" s="3"/>
      <c r="C32" s="10"/>
      <c r="D32" s="5"/>
      <c r="E32" s="10"/>
      <c r="F32" s="5"/>
      <c r="G32" s="10"/>
      <c r="H32" s="5"/>
      <c r="I32" s="10"/>
      <c r="J32" s="5"/>
      <c r="K32" s="10"/>
      <c r="L32" s="5"/>
      <c r="M32" s="10"/>
      <c r="N32" s="5"/>
      <c r="O32" s="10"/>
      <c r="P32" s="11"/>
    </row>
    <row r="33" spans="1:16" s="1" customFormat="1" ht="13" x14ac:dyDescent="0.15">
      <c r="A33" s="3" t="s">
        <v>37</v>
      </c>
      <c r="B33" s="3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2"/>
    </row>
    <row r="34" spans="1:16" s="1" customFormat="1" ht="13" x14ac:dyDescent="0.15">
      <c r="A34" s="6" t="s">
        <v>48</v>
      </c>
      <c r="B34" s="6"/>
      <c r="C34" s="10"/>
      <c r="D34" s="5"/>
      <c r="E34" s="10"/>
      <c r="F34" s="5"/>
      <c r="G34" s="10"/>
      <c r="H34" s="5"/>
      <c r="I34" s="10"/>
      <c r="J34" s="5"/>
      <c r="K34" s="10"/>
      <c r="L34" s="5"/>
      <c r="M34" s="10"/>
      <c r="N34" s="5"/>
      <c r="O34" s="10"/>
      <c r="P34" s="11"/>
    </row>
    <row r="35" spans="1:16" s="1" customFormat="1" ht="14" thickBot="1" x14ac:dyDescent="0.2">
      <c r="A35" s="6" t="s">
        <v>12</v>
      </c>
      <c r="B35" s="6"/>
      <c r="C35" s="63"/>
      <c r="D35" s="64"/>
      <c r="E35" s="63"/>
      <c r="F35" s="64"/>
      <c r="G35" s="63"/>
      <c r="H35" s="64"/>
      <c r="I35" s="63"/>
      <c r="J35" s="64"/>
      <c r="K35" s="63"/>
      <c r="L35" s="64"/>
      <c r="M35" s="63"/>
      <c r="N35" s="64"/>
      <c r="O35" s="63"/>
      <c r="P35" s="65"/>
    </row>
    <row r="36" spans="1:16" s="1" customFormat="1" ht="6" customHeight="1" thickBot="1" x14ac:dyDescent="0.2">
      <c r="A36" s="3"/>
      <c r="B36" s="3"/>
      <c r="C36" s="5"/>
      <c r="D36" s="5"/>
      <c r="E36" s="7"/>
    </row>
    <row r="37" spans="1:16" s="1" customFormat="1" ht="14" thickBot="1" x14ac:dyDescent="0.2">
      <c r="A37" s="3"/>
      <c r="B37" s="3"/>
      <c r="C37" s="150" t="s">
        <v>35</v>
      </c>
      <c r="D37" s="28">
        <f>SUM(D15:D35)</f>
        <v>0</v>
      </c>
      <c r="E37" s="150" t="s">
        <v>35</v>
      </c>
      <c r="F37" s="28">
        <f>SUM(F15:F35)</f>
        <v>300</v>
      </c>
      <c r="G37" s="150" t="s">
        <v>35</v>
      </c>
      <c r="H37" s="28">
        <f>SUM(H15:H35)</f>
        <v>0</v>
      </c>
      <c r="I37" s="150" t="s">
        <v>35</v>
      </c>
      <c r="J37" s="28">
        <f>SUM(J15:J35)</f>
        <v>220</v>
      </c>
      <c r="K37" s="150" t="s">
        <v>35</v>
      </c>
      <c r="L37" s="28">
        <f>SUM(L15:L35)</f>
        <v>0</v>
      </c>
      <c r="M37" s="150" t="s">
        <v>35</v>
      </c>
      <c r="N37" s="28">
        <f>SUM(N15:N35)</f>
        <v>300</v>
      </c>
      <c r="O37" s="150" t="s">
        <v>35</v>
      </c>
      <c r="P37" s="28">
        <f>SUM(P15:P35)</f>
        <v>0</v>
      </c>
    </row>
    <row r="38" spans="1:16" s="1" customFormat="1" ht="6" customHeight="1" thickBot="1" x14ac:dyDescent="0.2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1" customFormat="1" ht="14" thickBot="1" x14ac:dyDescent="0.2">
      <c r="A39" s="3"/>
      <c r="B39" s="3"/>
      <c r="C39" s="150" t="s">
        <v>34</v>
      </c>
      <c r="D39" s="30">
        <f>D37/$C$6</f>
        <v>0</v>
      </c>
      <c r="E39" s="150" t="s">
        <v>34</v>
      </c>
      <c r="F39" s="30">
        <f>F37/$C$6</f>
        <v>2.0833333333333332E-2</v>
      </c>
      <c r="G39" s="150" t="s">
        <v>34</v>
      </c>
      <c r="H39" s="30">
        <f>H37/$C$6</f>
        <v>0</v>
      </c>
      <c r="I39" s="150" t="s">
        <v>34</v>
      </c>
      <c r="J39" s="30">
        <f>J37/$C$6</f>
        <v>1.5277777777777777E-2</v>
      </c>
      <c r="K39" s="150" t="s">
        <v>34</v>
      </c>
      <c r="L39" s="30">
        <f>L37/$C$6</f>
        <v>0</v>
      </c>
      <c r="M39" s="150" t="s">
        <v>34</v>
      </c>
      <c r="N39" s="30">
        <f>N37/$C$6</f>
        <v>2.0833333333333332E-2</v>
      </c>
      <c r="O39" s="150" t="s">
        <v>34</v>
      </c>
      <c r="P39" s="30">
        <f>P37/$C$6</f>
        <v>0</v>
      </c>
    </row>
    <row r="40" spans="1:16" s="1" customFormat="1" ht="6" customHeight="1" thickBot="1" x14ac:dyDescent="0.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1" customFormat="1" ht="14" thickBot="1" x14ac:dyDescent="0.2">
      <c r="D41" s="152"/>
      <c r="E41" s="151"/>
      <c r="F41" s="153" t="s">
        <v>24</v>
      </c>
      <c r="G41" s="31">
        <f>D37+F37+H37+J37+L37+N37+P37</f>
        <v>820</v>
      </c>
      <c r="H41" s="22" t="s">
        <v>23</v>
      </c>
      <c r="J41" s="152"/>
      <c r="K41" s="151"/>
      <c r="L41" s="153" t="s">
        <v>25</v>
      </c>
      <c r="M41" s="32">
        <f>(G41/C6)*100</f>
        <v>5.6944444444444446</v>
      </c>
      <c r="N41" s="22" t="s">
        <v>26</v>
      </c>
    </row>
    <row r="42" spans="1:16" s="1" customFormat="1" ht="14" thickBot="1" x14ac:dyDescent="0.2">
      <c r="D42" s="4"/>
    </row>
    <row r="43" spans="1:16" s="1" customFormat="1" ht="17" customHeight="1" thickBot="1" x14ac:dyDescent="0.2">
      <c r="D43" s="377" t="s">
        <v>17</v>
      </c>
      <c r="E43" s="378"/>
      <c r="F43" s="378"/>
      <c r="G43" s="378"/>
      <c r="H43" s="378"/>
      <c r="I43" s="378"/>
      <c r="J43" s="378"/>
      <c r="K43" s="378"/>
      <c r="L43" s="378"/>
      <c r="M43" s="378"/>
      <c r="N43" s="379"/>
    </row>
    <row r="44" spans="1:16" s="1" customFormat="1" ht="13" x14ac:dyDescent="0.15">
      <c r="D44" s="47" t="s">
        <v>18</v>
      </c>
      <c r="E44" s="48" t="s">
        <v>30</v>
      </c>
      <c r="F44" s="4"/>
      <c r="G44" s="15" t="s">
        <v>18</v>
      </c>
      <c r="H44" s="35" t="s">
        <v>30</v>
      </c>
      <c r="I44" s="4"/>
      <c r="J44" s="15" t="s">
        <v>18</v>
      </c>
      <c r="K44" s="35" t="s">
        <v>30</v>
      </c>
      <c r="L44" s="4"/>
      <c r="M44" s="15" t="s">
        <v>18</v>
      </c>
      <c r="N44" s="35" t="s">
        <v>30</v>
      </c>
    </row>
    <row r="45" spans="1:16" s="1" customFormat="1" ht="13" x14ac:dyDescent="0.15">
      <c r="D45" s="2" t="s">
        <v>167</v>
      </c>
      <c r="E45" s="14">
        <v>14400</v>
      </c>
      <c r="G45" s="2"/>
      <c r="H45" s="14"/>
      <c r="J45" s="2"/>
      <c r="K45" s="14"/>
      <c r="M45" s="2"/>
      <c r="N45" s="14"/>
    </row>
    <row r="46" spans="1:16" s="1" customFormat="1" ht="13" x14ac:dyDescent="0.15">
      <c r="D46" s="2"/>
      <c r="E46" s="14"/>
      <c r="G46" s="2"/>
      <c r="H46" s="14"/>
      <c r="J46" s="2"/>
      <c r="K46" s="14"/>
      <c r="M46" s="2"/>
      <c r="N46" s="14"/>
    </row>
    <row r="47" spans="1:16" s="1" customFormat="1" ht="14" thickBot="1" x14ac:dyDescent="0.2">
      <c r="D47" s="16"/>
      <c r="E47" s="17"/>
      <c r="G47" s="16"/>
      <c r="H47" s="17"/>
      <c r="J47" s="16"/>
      <c r="K47" s="17"/>
      <c r="M47" s="16"/>
      <c r="N47" s="17"/>
    </row>
    <row r="48" spans="1:16" s="1" customFormat="1" ht="13" x14ac:dyDescent="0.15"/>
    <row r="49" spans="1:16" s="1" customFormat="1" ht="14" thickBot="1" x14ac:dyDescent="0.2">
      <c r="C49" s="4"/>
    </row>
    <row r="50" spans="1:16" s="1" customFormat="1" ht="14" thickBot="1" x14ac:dyDescent="0.2">
      <c r="A50" s="265" t="s">
        <v>142</v>
      </c>
      <c r="B50" s="266"/>
      <c r="C50" s="267" t="s">
        <v>163</v>
      </c>
      <c r="D50" s="268"/>
      <c r="E50" s="268"/>
      <c r="F50" s="268"/>
      <c r="G50" s="269"/>
      <c r="J50" s="265" t="s">
        <v>108</v>
      </c>
      <c r="K50" s="266"/>
      <c r="L50" s="312"/>
      <c r="M50" s="313"/>
      <c r="N50" s="313"/>
      <c r="O50" s="313"/>
      <c r="P50" s="314"/>
    </row>
    <row r="51" spans="1:16" s="1" customFormat="1" ht="14" hidden="1" thickBot="1" x14ac:dyDescent="0.2">
      <c r="A51" s="52"/>
      <c r="B51" s="6"/>
      <c r="C51" s="5" t="s">
        <v>186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52" customFormat="1" ht="14" hidden="1" x14ac:dyDescent="0.15">
      <c r="B52" s="290" t="s">
        <v>177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2"/>
    </row>
    <row r="53" spans="1:16" s="20" customFormat="1" ht="16" hidden="1" customHeight="1" thickBot="1" x14ac:dyDescent="0.25">
      <c r="B53" s="89"/>
      <c r="C53" s="281" t="s">
        <v>3</v>
      </c>
      <c r="D53" s="281"/>
      <c r="E53" s="281" t="s">
        <v>4</v>
      </c>
      <c r="F53" s="281"/>
      <c r="G53" s="281" t="s">
        <v>5</v>
      </c>
      <c r="H53" s="281"/>
      <c r="I53" s="281" t="s">
        <v>6</v>
      </c>
      <c r="J53" s="281"/>
      <c r="K53" s="281" t="s">
        <v>7</v>
      </c>
      <c r="L53" s="281"/>
      <c r="M53" s="281" t="s">
        <v>8</v>
      </c>
      <c r="N53" s="281"/>
      <c r="O53" s="281" t="s">
        <v>9</v>
      </c>
      <c r="P53" s="282"/>
    </row>
    <row r="54" spans="1:16" s="20" customFormat="1" ht="13" hidden="1" x14ac:dyDescent="0.2">
      <c r="B54" s="89"/>
      <c r="C54" s="90" t="s">
        <v>14</v>
      </c>
      <c r="D54" s="90" t="s">
        <v>30</v>
      </c>
      <c r="E54" s="93" t="s">
        <v>14</v>
      </c>
      <c r="F54" s="94" t="s">
        <v>30</v>
      </c>
      <c r="G54" s="90" t="s">
        <v>14</v>
      </c>
      <c r="H54" s="90" t="s">
        <v>30</v>
      </c>
      <c r="I54" s="93" t="s">
        <v>14</v>
      </c>
      <c r="J54" s="94" t="s">
        <v>30</v>
      </c>
      <c r="K54" s="90" t="s">
        <v>14</v>
      </c>
      <c r="L54" s="90" t="s">
        <v>30</v>
      </c>
      <c r="M54" s="93" t="s">
        <v>14</v>
      </c>
      <c r="N54" s="94" t="s">
        <v>30</v>
      </c>
      <c r="O54" s="90" t="s">
        <v>14</v>
      </c>
      <c r="P54" s="38" t="s">
        <v>30</v>
      </c>
    </row>
    <row r="55" spans="1:16" s="1" customFormat="1" ht="9.25" hidden="1" customHeight="1" x14ac:dyDescent="0.15">
      <c r="A55" s="52"/>
      <c r="B55" s="53"/>
      <c r="C55" s="107" cm="1">
        <f t="array" ref="C55:D75">C15:D35</f>
        <v>0</v>
      </c>
      <c r="D55" s="107">
        <v>0</v>
      </c>
      <c r="E55" s="87" cm="1">
        <f t="array" ref="E55:F75">E15:F35</f>
        <v>0</v>
      </c>
      <c r="F55" s="88">
        <v>0</v>
      </c>
      <c r="G55" s="91" cm="1">
        <f t="array" ref="G55:H75">G15:H35</f>
        <v>0</v>
      </c>
      <c r="H55" s="91">
        <v>0</v>
      </c>
      <c r="I55" s="87" cm="1">
        <f t="array" ref="I55:J75">I15:J35</f>
        <v>0</v>
      </c>
      <c r="J55" s="88">
        <v>0</v>
      </c>
      <c r="K55" s="91" cm="1">
        <f t="array" ref="K55:L75">K15:L35</f>
        <v>0</v>
      </c>
      <c r="L55" s="91">
        <v>0</v>
      </c>
      <c r="M55" s="87" cm="1">
        <f t="array" ref="M55:N75">M15:N35</f>
        <v>0</v>
      </c>
      <c r="N55" s="88">
        <v>0</v>
      </c>
      <c r="O55" s="91" cm="1">
        <f t="array" ref="O55:P75">O15:P35</f>
        <v>0</v>
      </c>
      <c r="P55" s="88">
        <v>0</v>
      </c>
    </row>
    <row r="56" spans="1:16" s="1" customFormat="1" ht="9.25" hidden="1" customHeight="1" x14ac:dyDescent="0.15">
      <c r="A56" s="52"/>
      <c r="B56" s="51"/>
      <c r="C56" s="107">
        <v>0</v>
      </c>
      <c r="D56" s="107">
        <v>0</v>
      </c>
      <c r="E56" s="87">
        <v>0</v>
      </c>
      <c r="F56" s="88">
        <v>0</v>
      </c>
      <c r="G56" s="91">
        <v>0</v>
      </c>
      <c r="H56" s="91">
        <v>0</v>
      </c>
      <c r="I56" s="87">
        <v>0</v>
      </c>
      <c r="J56" s="88">
        <v>0</v>
      </c>
      <c r="K56" s="91">
        <v>0</v>
      </c>
      <c r="L56" s="91">
        <v>0</v>
      </c>
      <c r="M56" s="87">
        <v>0</v>
      </c>
      <c r="N56" s="88">
        <v>0</v>
      </c>
      <c r="O56" s="91">
        <v>0</v>
      </c>
      <c r="P56" s="88">
        <v>0</v>
      </c>
    </row>
    <row r="57" spans="1:16" s="1" customFormat="1" ht="9.25" hidden="1" customHeight="1" x14ac:dyDescent="0.15">
      <c r="A57" s="52"/>
      <c r="B57" s="51"/>
      <c r="C57" s="107">
        <v>0</v>
      </c>
      <c r="D57" s="107">
        <v>0</v>
      </c>
      <c r="E57" s="87" t="str">
        <v>Pangasius</v>
      </c>
      <c r="F57" s="88">
        <v>300</v>
      </c>
      <c r="G57" s="91">
        <v>0</v>
      </c>
      <c r="H57" s="91">
        <v>0</v>
      </c>
      <c r="I57" s="87" t="str">
        <v>Roach</v>
      </c>
      <c r="J57" s="88">
        <v>200</v>
      </c>
      <c r="K57" s="91">
        <v>0</v>
      </c>
      <c r="L57" s="91">
        <v>0</v>
      </c>
      <c r="M57" s="87" t="str">
        <v>Pangasius</v>
      </c>
      <c r="N57" s="88">
        <v>300</v>
      </c>
      <c r="O57" s="91">
        <v>0</v>
      </c>
      <c r="P57" s="88">
        <v>0</v>
      </c>
    </row>
    <row r="58" spans="1:16" s="1" customFormat="1" ht="9.25" hidden="1" customHeight="1" x14ac:dyDescent="0.15">
      <c r="A58" s="52"/>
      <c r="B58" s="51"/>
      <c r="C58" s="107">
        <v>0</v>
      </c>
      <c r="D58" s="107">
        <v>0</v>
      </c>
      <c r="E58" s="87">
        <v>0</v>
      </c>
      <c r="F58" s="88">
        <v>0</v>
      </c>
      <c r="G58" s="91">
        <v>0</v>
      </c>
      <c r="H58" s="91">
        <v>0</v>
      </c>
      <c r="I58" s="87">
        <v>0</v>
      </c>
      <c r="J58" s="88">
        <v>0</v>
      </c>
      <c r="K58" s="91">
        <v>0</v>
      </c>
      <c r="L58" s="91">
        <v>0</v>
      </c>
      <c r="M58" s="87">
        <v>0</v>
      </c>
      <c r="N58" s="88">
        <v>0</v>
      </c>
      <c r="O58" s="91">
        <v>0</v>
      </c>
      <c r="P58" s="88">
        <v>0</v>
      </c>
    </row>
    <row r="59" spans="1:16" s="1" customFormat="1" ht="9.25" hidden="1" customHeight="1" x14ac:dyDescent="0.15">
      <c r="A59" s="52"/>
      <c r="B59" s="51"/>
      <c r="C59" s="107">
        <v>0</v>
      </c>
      <c r="D59" s="107">
        <v>0</v>
      </c>
      <c r="E59" s="87">
        <v>0</v>
      </c>
      <c r="F59" s="88">
        <v>0</v>
      </c>
      <c r="G59" s="91">
        <v>0</v>
      </c>
      <c r="H59" s="91">
        <v>0</v>
      </c>
      <c r="I59" s="87" t="str">
        <v>Crayfish</v>
      </c>
      <c r="J59" s="88">
        <v>20</v>
      </c>
      <c r="K59" s="91">
        <v>0</v>
      </c>
      <c r="L59" s="91">
        <v>0</v>
      </c>
      <c r="M59" s="87">
        <v>0</v>
      </c>
      <c r="N59" s="88">
        <v>0</v>
      </c>
      <c r="O59" s="91">
        <v>0</v>
      </c>
      <c r="P59" s="88">
        <v>0</v>
      </c>
    </row>
    <row r="60" spans="1:16" s="1" customFormat="1" ht="9.25" hidden="1" customHeight="1" x14ac:dyDescent="0.15">
      <c r="A60" s="52"/>
      <c r="B60" s="53"/>
      <c r="C60" s="107">
        <v>0</v>
      </c>
      <c r="D60" s="107">
        <v>0</v>
      </c>
      <c r="E60" s="87">
        <v>0</v>
      </c>
      <c r="F60" s="88">
        <v>0</v>
      </c>
      <c r="G60" s="91">
        <v>0</v>
      </c>
      <c r="H60" s="91">
        <v>0</v>
      </c>
      <c r="I60" s="87">
        <v>0</v>
      </c>
      <c r="J60" s="88">
        <v>0</v>
      </c>
      <c r="K60" s="91">
        <v>0</v>
      </c>
      <c r="L60" s="91">
        <v>0</v>
      </c>
      <c r="M60" s="87">
        <v>0</v>
      </c>
      <c r="N60" s="88">
        <v>0</v>
      </c>
      <c r="O60" s="91">
        <v>0</v>
      </c>
      <c r="P60" s="88">
        <v>0</v>
      </c>
    </row>
    <row r="61" spans="1:16" s="1" customFormat="1" ht="9.25" hidden="1" customHeight="1" x14ac:dyDescent="0.15">
      <c r="A61" s="52"/>
      <c r="B61" s="53"/>
      <c r="C61" s="107">
        <v>0</v>
      </c>
      <c r="D61" s="107">
        <v>0</v>
      </c>
      <c r="E61" s="87">
        <v>0</v>
      </c>
      <c r="F61" s="88">
        <v>0</v>
      </c>
      <c r="G61" s="91">
        <v>0</v>
      </c>
      <c r="H61" s="91">
        <v>0</v>
      </c>
      <c r="I61" s="87">
        <v>0</v>
      </c>
      <c r="J61" s="88">
        <v>0</v>
      </c>
      <c r="K61" s="91">
        <v>0</v>
      </c>
      <c r="L61" s="91">
        <v>0</v>
      </c>
      <c r="M61" s="87">
        <v>0</v>
      </c>
      <c r="N61" s="88">
        <v>0</v>
      </c>
      <c r="O61" s="91">
        <v>0</v>
      </c>
      <c r="P61" s="88">
        <v>0</v>
      </c>
    </row>
    <row r="62" spans="1:16" s="1" customFormat="1" ht="9.25" hidden="1" customHeight="1" x14ac:dyDescent="0.15">
      <c r="A62" s="52"/>
      <c r="B62" s="51"/>
      <c r="C62" s="107">
        <v>0</v>
      </c>
      <c r="D62" s="107">
        <v>0</v>
      </c>
      <c r="E62" s="87">
        <v>0</v>
      </c>
      <c r="F62" s="88">
        <v>0</v>
      </c>
      <c r="G62" s="91">
        <v>0</v>
      </c>
      <c r="H62" s="91">
        <v>0</v>
      </c>
      <c r="I62" s="87">
        <v>0</v>
      </c>
      <c r="J62" s="88">
        <v>0</v>
      </c>
      <c r="K62" s="91">
        <v>0</v>
      </c>
      <c r="L62" s="91">
        <v>0</v>
      </c>
      <c r="M62" s="87">
        <v>0</v>
      </c>
      <c r="N62" s="88">
        <v>0</v>
      </c>
      <c r="O62" s="91">
        <v>0</v>
      </c>
      <c r="P62" s="88">
        <v>0</v>
      </c>
    </row>
    <row r="63" spans="1:16" s="1" customFormat="1" ht="9.25" hidden="1" customHeight="1" x14ac:dyDescent="0.15">
      <c r="A63" s="52"/>
      <c r="B63" s="51"/>
      <c r="C63" s="107">
        <v>0</v>
      </c>
      <c r="D63" s="107">
        <v>0</v>
      </c>
      <c r="E63" s="87">
        <v>0</v>
      </c>
      <c r="F63" s="88">
        <v>0</v>
      </c>
      <c r="G63" s="91">
        <v>0</v>
      </c>
      <c r="H63" s="91">
        <v>0</v>
      </c>
      <c r="I63" s="87">
        <v>0</v>
      </c>
      <c r="J63" s="88">
        <v>0</v>
      </c>
      <c r="K63" s="91">
        <v>0</v>
      </c>
      <c r="L63" s="91">
        <v>0</v>
      </c>
      <c r="M63" s="87">
        <v>0</v>
      </c>
      <c r="N63" s="88">
        <v>0</v>
      </c>
      <c r="O63" s="91">
        <v>0</v>
      </c>
      <c r="P63" s="88">
        <v>0</v>
      </c>
    </row>
    <row r="64" spans="1:16" s="1" customFormat="1" ht="9.25" hidden="1" customHeight="1" x14ac:dyDescent="0.15">
      <c r="A64" s="52"/>
      <c r="B64" s="51"/>
      <c r="C64" s="107">
        <v>0</v>
      </c>
      <c r="D64" s="107">
        <v>0</v>
      </c>
      <c r="E64" s="87">
        <v>0</v>
      </c>
      <c r="F64" s="88">
        <v>0</v>
      </c>
      <c r="G64" s="91">
        <v>0</v>
      </c>
      <c r="H64" s="91">
        <v>0</v>
      </c>
      <c r="I64" s="87">
        <v>0</v>
      </c>
      <c r="J64" s="88">
        <v>0</v>
      </c>
      <c r="K64" s="91">
        <v>0</v>
      </c>
      <c r="L64" s="91">
        <v>0</v>
      </c>
      <c r="M64" s="87">
        <v>0</v>
      </c>
      <c r="N64" s="88">
        <v>0</v>
      </c>
      <c r="O64" s="91">
        <v>0</v>
      </c>
      <c r="P64" s="88">
        <v>0</v>
      </c>
    </row>
    <row r="65" spans="1:16" s="1" customFormat="1" ht="9.25" hidden="1" customHeight="1" x14ac:dyDescent="0.15">
      <c r="A65" s="52"/>
      <c r="B65" s="53"/>
      <c r="C65" s="107">
        <v>0</v>
      </c>
      <c r="D65" s="107">
        <v>0</v>
      </c>
      <c r="E65" s="87">
        <v>0</v>
      </c>
      <c r="F65" s="88">
        <v>0</v>
      </c>
      <c r="G65" s="91">
        <v>0</v>
      </c>
      <c r="H65" s="91">
        <v>0</v>
      </c>
      <c r="I65" s="87">
        <v>0</v>
      </c>
      <c r="J65" s="88">
        <v>0</v>
      </c>
      <c r="K65" s="91">
        <v>0</v>
      </c>
      <c r="L65" s="91">
        <v>0</v>
      </c>
      <c r="M65" s="87">
        <v>0</v>
      </c>
      <c r="N65" s="88">
        <v>0</v>
      </c>
      <c r="O65" s="91">
        <v>0</v>
      </c>
      <c r="P65" s="88">
        <v>0</v>
      </c>
    </row>
    <row r="66" spans="1:16" s="1" customFormat="1" ht="9.25" hidden="1" customHeight="1" x14ac:dyDescent="0.15">
      <c r="A66" s="52"/>
      <c r="B66" s="53"/>
      <c r="C66" s="107">
        <v>0</v>
      </c>
      <c r="D66" s="107">
        <v>0</v>
      </c>
      <c r="E66" s="87">
        <v>0</v>
      </c>
      <c r="F66" s="88">
        <v>0</v>
      </c>
      <c r="G66" s="91">
        <v>0</v>
      </c>
      <c r="H66" s="91">
        <v>0</v>
      </c>
      <c r="I66" s="87">
        <v>0</v>
      </c>
      <c r="J66" s="88">
        <v>0</v>
      </c>
      <c r="K66" s="91">
        <v>0</v>
      </c>
      <c r="L66" s="91">
        <v>0</v>
      </c>
      <c r="M66" s="87">
        <v>0</v>
      </c>
      <c r="N66" s="88">
        <v>0</v>
      </c>
      <c r="O66" s="91">
        <v>0</v>
      </c>
      <c r="P66" s="88">
        <v>0</v>
      </c>
    </row>
    <row r="67" spans="1:16" s="1" customFormat="1" ht="9.25" hidden="1" customHeight="1" x14ac:dyDescent="0.15">
      <c r="A67" s="52"/>
      <c r="B67" s="51"/>
      <c r="C67" s="107">
        <v>0</v>
      </c>
      <c r="D67" s="107">
        <v>0</v>
      </c>
      <c r="E67" s="87">
        <v>0</v>
      </c>
      <c r="F67" s="88">
        <v>0</v>
      </c>
      <c r="G67" s="91">
        <v>0</v>
      </c>
      <c r="H67" s="91">
        <v>0</v>
      </c>
      <c r="I67" s="87">
        <v>0</v>
      </c>
      <c r="J67" s="88">
        <v>0</v>
      </c>
      <c r="K67" s="91">
        <v>0</v>
      </c>
      <c r="L67" s="91">
        <v>0</v>
      </c>
      <c r="M67" s="87">
        <v>0</v>
      </c>
      <c r="N67" s="88">
        <v>0</v>
      </c>
      <c r="O67" s="91">
        <v>0</v>
      </c>
      <c r="P67" s="88">
        <v>0</v>
      </c>
    </row>
    <row r="68" spans="1:16" s="1" customFormat="1" ht="9.25" hidden="1" customHeight="1" x14ac:dyDescent="0.15">
      <c r="A68" s="52"/>
      <c r="B68" s="51"/>
      <c r="C68" s="107">
        <v>0</v>
      </c>
      <c r="D68" s="107">
        <v>0</v>
      </c>
      <c r="E68" s="87">
        <v>0</v>
      </c>
      <c r="F68" s="88">
        <v>0</v>
      </c>
      <c r="G68" s="91">
        <v>0</v>
      </c>
      <c r="H68" s="91">
        <v>0</v>
      </c>
      <c r="I68" s="87">
        <v>0</v>
      </c>
      <c r="J68" s="88">
        <v>0</v>
      </c>
      <c r="K68" s="91">
        <v>0</v>
      </c>
      <c r="L68" s="91">
        <v>0</v>
      </c>
      <c r="M68" s="87">
        <v>0</v>
      </c>
      <c r="N68" s="88">
        <v>0</v>
      </c>
      <c r="O68" s="91">
        <v>0</v>
      </c>
      <c r="P68" s="88">
        <v>0</v>
      </c>
    </row>
    <row r="69" spans="1:16" s="1" customFormat="1" ht="9.25" hidden="1" customHeight="1" x14ac:dyDescent="0.15">
      <c r="A69" s="52"/>
      <c r="B69" s="51"/>
      <c r="C69" s="107">
        <v>0</v>
      </c>
      <c r="D69" s="107">
        <v>0</v>
      </c>
      <c r="E69" s="87">
        <v>0</v>
      </c>
      <c r="F69" s="88">
        <v>0</v>
      </c>
      <c r="G69" s="91">
        <v>0</v>
      </c>
      <c r="H69" s="91">
        <v>0</v>
      </c>
      <c r="I69" s="87">
        <v>0</v>
      </c>
      <c r="J69" s="88">
        <v>0</v>
      </c>
      <c r="K69" s="91">
        <v>0</v>
      </c>
      <c r="L69" s="91">
        <v>0</v>
      </c>
      <c r="M69" s="87">
        <v>0</v>
      </c>
      <c r="N69" s="88">
        <v>0</v>
      </c>
      <c r="O69" s="91">
        <v>0</v>
      </c>
      <c r="P69" s="88">
        <v>0</v>
      </c>
    </row>
    <row r="70" spans="1:16" s="1" customFormat="1" ht="9.25" hidden="1" customHeight="1" x14ac:dyDescent="0.15">
      <c r="A70" s="52"/>
      <c r="B70" s="51"/>
      <c r="C70" s="107">
        <v>0</v>
      </c>
      <c r="D70" s="107">
        <v>0</v>
      </c>
      <c r="E70" s="87">
        <v>0</v>
      </c>
      <c r="F70" s="88">
        <v>0</v>
      </c>
      <c r="G70" s="91">
        <v>0</v>
      </c>
      <c r="H70" s="91">
        <v>0</v>
      </c>
      <c r="I70" s="87">
        <v>0</v>
      </c>
      <c r="J70" s="88">
        <v>0</v>
      </c>
      <c r="K70" s="91">
        <v>0</v>
      </c>
      <c r="L70" s="91">
        <v>0</v>
      </c>
      <c r="M70" s="87">
        <v>0</v>
      </c>
      <c r="N70" s="88">
        <v>0</v>
      </c>
      <c r="O70" s="91">
        <v>0</v>
      </c>
      <c r="P70" s="88">
        <v>0</v>
      </c>
    </row>
    <row r="71" spans="1:16" s="1" customFormat="1" ht="9.25" hidden="1" customHeight="1" x14ac:dyDescent="0.15">
      <c r="A71" s="52"/>
      <c r="B71" s="53"/>
      <c r="C71" s="107">
        <v>0</v>
      </c>
      <c r="D71" s="107">
        <v>0</v>
      </c>
      <c r="E71" s="87">
        <v>0</v>
      </c>
      <c r="F71" s="88">
        <v>0</v>
      </c>
      <c r="G71" s="91">
        <v>0</v>
      </c>
      <c r="H71" s="91">
        <v>0</v>
      </c>
      <c r="I71" s="87">
        <v>0</v>
      </c>
      <c r="J71" s="88">
        <v>0</v>
      </c>
      <c r="K71" s="91">
        <v>0</v>
      </c>
      <c r="L71" s="91">
        <v>0</v>
      </c>
      <c r="M71" s="87">
        <v>0</v>
      </c>
      <c r="N71" s="88">
        <v>0</v>
      </c>
      <c r="O71" s="91">
        <v>0</v>
      </c>
      <c r="P71" s="88">
        <v>0</v>
      </c>
    </row>
    <row r="72" spans="1:16" s="1" customFormat="1" ht="9.25" hidden="1" customHeight="1" x14ac:dyDescent="0.15">
      <c r="A72" s="52"/>
      <c r="B72" s="53"/>
      <c r="C72" s="107">
        <v>0</v>
      </c>
      <c r="D72" s="107">
        <v>0</v>
      </c>
      <c r="E72" s="87">
        <v>0</v>
      </c>
      <c r="F72" s="88">
        <v>0</v>
      </c>
      <c r="G72" s="91">
        <v>0</v>
      </c>
      <c r="H72" s="91">
        <v>0</v>
      </c>
      <c r="I72" s="87">
        <v>0</v>
      </c>
      <c r="J72" s="88">
        <v>0</v>
      </c>
      <c r="K72" s="91">
        <v>0</v>
      </c>
      <c r="L72" s="91">
        <v>0</v>
      </c>
      <c r="M72" s="87">
        <v>0</v>
      </c>
      <c r="N72" s="88">
        <v>0</v>
      </c>
      <c r="O72" s="91">
        <v>0</v>
      </c>
      <c r="P72" s="88">
        <v>0</v>
      </c>
    </row>
    <row r="73" spans="1:16" s="1" customFormat="1" ht="9.25" hidden="1" customHeight="1" x14ac:dyDescent="0.15">
      <c r="A73" s="52"/>
      <c r="B73" s="51"/>
      <c r="C73" s="107">
        <v>0</v>
      </c>
      <c r="D73" s="107">
        <v>0</v>
      </c>
      <c r="E73" s="87">
        <v>0</v>
      </c>
      <c r="F73" s="88">
        <v>0</v>
      </c>
      <c r="G73" s="91">
        <v>0</v>
      </c>
      <c r="H73" s="91">
        <v>0</v>
      </c>
      <c r="I73" s="87">
        <v>0</v>
      </c>
      <c r="J73" s="88">
        <v>0</v>
      </c>
      <c r="K73" s="91">
        <v>0</v>
      </c>
      <c r="L73" s="91">
        <v>0</v>
      </c>
      <c r="M73" s="87">
        <v>0</v>
      </c>
      <c r="N73" s="88">
        <v>0</v>
      </c>
      <c r="O73" s="91">
        <v>0</v>
      </c>
      <c r="P73" s="88">
        <v>0</v>
      </c>
    </row>
    <row r="74" spans="1:16" s="1" customFormat="1" ht="9.25" hidden="1" customHeight="1" x14ac:dyDescent="0.15">
      <c r="A74" s="52"/>
      <c r="B74" s="51"/>
      <c r="C74" s="107">
        <v>0</v>
      </c>
      <c r="D74" s="107">
        <v>0</v>
      </c>
      <c r="E74" s="87">
        <v>0</v>
      </c>
      <c r="F74" s="88">
        <v>0</v>
      </c>
      <c r="G74" s="91">
        <v>0</v>
      </c>
      <c r="H74" s="91">
        <v>0</v>
      </c>
      <c r="I74" s="87">
        <v>0</v>
      </c>
      <c r="J74" s="88">
        <v>0</v>
      </c>
      <c r="K74" s="91">
        <v>0</v>
      </c>
      <c r="L74" s="91">
        <v>0</v>
      </c>
      <c r="M74" s="87">
        <v>0</v>
      </c>
      <c r="N74" s="88">
        <v>0</v>
      </c>
      <c r="O74" s="91">
        <v>0</v>
      </c>
      <c r="P74" s="88">
        <v>0</v>
      </c>
    </row>
    <row r="75" spans="1:16" s="1" customFormat="1" ht="9.25" hidden="1" customHeight="1" thickBot="1" x14ac:dyDescent="0.2">
      <c r="A75" s="52"/>
      <c r="B75" s="92"/>
      <c r="C75" s="108">
        <v>0</v>
      </c>
      <c r="D75" s="108">
        <v>0</v>
      </c>
      <c r="E75" s="109">
        <v>0</v>
      </c>
      <c r="F75" s="110">
        <v>0</v>
      </c>
      <c r="G75" s="111">
        <v>0</v>
      </c>
      <c r="H75" s="111">
        <v>0</v>
      </c>
      <c r="I75" s="109">
        <v>0</v>
      </c>
      <c r="J75" s="110">
        <v>0</v>
      </c>
      <c r="K75" s="111">
        <v>0</v>
      </c>
      <c r="L75" s="111">
        <v>0</v>
      </c>
      <c r="M75" s="109">
        <v>0</v>
      </c>
      <c r="N75" s="110">
        <v>0</v>
      </c>
      <c r="O75" s="111">
        <v>0</v>
      </c>
      <c r="P75" s="110">
        <v>0</v>
      </c>
    </row>
    <row r="76" spans="1:16" s="1" customFormat="1" ht="14" hidden="1" thickBot="1" x14ac:dyDescent="0.2">
      <c r="A76" s="52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52" customFormat="1" ht="14" hidden="1" x14ac:dyDescent="0.15">
      <c r="B77" s="290" t="s">
        <v>176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</row>
    <row r="78" spans="1:16" s="20" customFormat="1" ht="16" hidden="1" customHeight="1" x14ac:dyDescent="0.2">
      <c r="B78" s="89"/>
      <c r="C78" s="281" t="s">
        <v>3</v>
      </c>
      <c r="D78" s="281"/>
      <c r="E78" s="281" t="s">
        <v>4</v>
      </c>
      <c r="F78" s="281"/>
      <c r="G78" s="281" t="s">
        <v>5</v>
      </c>
      <c r="H78" s="281"/>
      <c r="I78" s="281" t="s">
        <v>6</v>
      </c>
      <c r="J78" s="281"/>
      <c r="K78" s="281" t="s">
        <v>7</v>
      </c>
      <c r="L78" s="281"/>
      <c r="M78" s="281" t="s">
        <v>8</v>
      </c>
      <c r="N78" s="281"/>
      <c r="O78" s="281" t="s">
        <v>9</v>
      </c>
      <c r="P78" s="282"/>
    </row>
    <row r="79" spans="1:16" s="20" customFormat="1" ht="14" hidden="1" thickBot="1" x14ac:dyDescent="0.25">
      <c r="B79" s="89"/>
      <c r="C79" s="37" t="s">
        <v>14</v>
      </c>
      <c r="D79" s="38" t="s">
        <v>30</v>
      </c>
      <c r="E79" s="37" t="s">
        <v>14</v>
      </c>
      <c r="F79" s="38" t="s">
        <v>30</v>
      </c>
      <c r="G79" s="37" t="s">
        <v>14</v>
      </c>
      <c r="H79" s="38" t="s">
        <v>30</v>
      </c>
      <c r="I79" s="37" t="s">
        <v>14</v>
      </c>
      <c r="J79" s="38" t="s">
        <v>30</v>
      </c>
      <c r="K79" s="37" t="s">
        <v>14</v>
      </c>
      <c r="L79" s="38" t="s">
        <v>30</v>
      </c>
      <c r="M79" s="37" t="s">
        <v>14</v>
      </c>
      <c r="N79" s="38" t="s">
        <v>30</v>
      </c>
      <c r="O79" s="37" t="s">
        <v>14</v>
      </c>
      <c r="P79" s="38" t="s">
        <v>30</v>
      </c>
    </row>
    <row r="80" spans="1:16" s="52" customFormat="1" ht="9.25" hidden="1" customHeight="1" x14ac:dyDescent="0.15">
      <c r="A80" s="95" t="s">
        <v>113</v>
      </c>
      <c r="B80" s="84" t="e">
        <f>SUMIF(#REF!,$A80,#REF!)</f>
        <v>#REF!</v>
      </c>
      <c r="C80" s="96" t="str">
        <f>IF(A80=0,"",A80)</f>
        <v>Mysis</v>
      </c>
      <c r="D80" s="101">
        <f>SUMIF(C$55:C$75,$A80,D$55:D$75)</f>
        <v>0</v>
      </c>
      <c r="E80" s="97" t="str">
        <f>IF(C80=0,"",C80)</f>
        <v>Mysis</v>
      </c>
      <c r="F80" s="101">
        <f t="shared" ref="F80:F108" si="0">SUMIF(E$55:E$75,$A80,F$55:F$75)</f>
        <v>0</v>
      </c>
      <c r="G80" s="97" t="str">
        <f t="shared" ref="G80:G108" si="1">IF(E80=0,"",E80)</f>
        <v>Mysis</v>
      </c>
      <c r="H80" s="103">
        <f t="shared" ref="H80:H108" si="2">SUMIF(G$55:G$75,$A80,H$55:H$75)</f>
        <v>0</v>
      </c>
      <c r="I80" s="97" t="str">
        <f t="shared" ref="I80:I108" si="3">IF(G80=0,"",G80)</f>
        <v>Mysis</v>
      </c>
      <c r="J80" s="104">
        <f t="shared" ref="J80:J108" si="4">SUMIF(I$55:I$75,$A80,J$55:J$75)</f>
        <v>0</v>
      </c>
      <c r="K80" s="96" t="str">
        <f t="shared" ref="K80:K108" si="5">IF(I80=0,"",I80)</f>
        <v>Mysis</v>
      </c>
      <c r="L80" s="101">
        <f t="shared" ref="L80:L108" si="6">SUMIF(K$55:K$75,$A80,L$55:L$75)</f>
        <v>0</v>
      </c>
      <c r="M80" s="97" t="str">
        <f t="shared" ref="M80:M108" si="7">IF(K80=0,"",K80)</f>
        <v>Mysis</v>
      </c>
      <c r="N80" s="104">
        <f t="shared" ref="N80:N108" si="8">SUMIF(M$55:M$75,$A80,N$55:N$75)</f>
        <v>0</v>
      </c>
      <c r="O80" s="96" t="str">
        <f t="shared" ref="O80:O108" si="9">IF(M80=0,"",M80)</f>
        <v>Mysis</v>
      </c>
      <c r="P80" s="105">
        <f t="shared" ref="P80:P108" si="10">SUMIF(O$55:O$75,$A80,P$55:P$75)</f>
        <v>0</v>
      </c>
    </row>
    <row r="81" spans="1:16" s="52" customFormat="1" ht="9.25" hidden="1" customHeight="1" x14ac:dyDescent="0.15">
      <c r="A81" s="95" t="s">
        <v>123</v>
      </c>
      <c r="B81" s="84" t="e">
        <f>SUMIF(#REF!,$A81,#REF!)</f>
        <v>#REF!</v>
      </c>
      <c r="C81" s="96" t="str">
        <f t="shared" ref="C81:C108" si="11">IF(A81=0,"",A81)</f>
        <v>Red plankton</v>
      </c>
      <c r="D81" s="101">
        <f t="shared" ref="D81:D108" si="12">SUMIF(C$55:C$75,$A81,D$55:D$75)</f>
        <v>0</v>
      </c>
      <c r="E81" s="98" t="str">
        <f t="shared" ref="E81:E108" si="13">IF(C81=0,"",C81)</f>
        <v>Red plankton</v>
      </c>
      <c r="F81" s="101">
        <f t="shared" si="0"/>
        <v>0</v>
      </c>
      <c r="G81" s="98" t="str">
        <f t="shared" si="1"/>
        <v>Red plankton</v>
      </c>
      <c r="H81" s="101">
        <f t="shared" si="2"/>
        <v>0</v>
      </c>
      <c r="I81" s="98" t="str">
        <f t="shared" si="3"/>
        <v>Red plankton</v>
      </c>
      <c r="J81" s="105">
        <f t="shared" si="4"/>
        <v>0</v>
      </c>
      <c r="K81" s="96" t="str">
        <f t="shared" si="5"/>
        <v>Red plankton</v>
      </c>
      <c r="L81" s="101">
        <f t="shared" si="6"/>
        <v>0</v>
      </c>
      <c r="M81" s="98" t="str">
        <f t="shared" si="7"/>
        <v>Red plankton</v>
      </c>
      <c r="N81" s="105">
        <f t="shared" si="8"/>
        <v>0</v>
      </c>
      <c r="O81" s="96" t="str">
        <f t="shared" si="9"/>
        <v>Red plankton</v>
      </c>
      <c r="P81" s="105">
        <f t="shared" si="10"/>
        <v>0</v>
      </c>
    </row>
    <row r="82" spans="1:16" s="52" customFormat="1" ht="9.25" hidden="1" customHeight="1" x14ac:dyDescent="0.15">
      <c r="A82" s="95" t="s">
        <v>122</v>
      </c>
      <c r="B82" s="84" t="e">
        <f>SUMIF(#REF!,$A82,#REF!)</f>
        <v>#REF!</v>
      </c>
      <c r="C82" s="96" t="str">
        <f t="shared" si="11"/>
        <v>Rotifers</v>
      </c>
      <c r="D82" s="101">
        <f t="shared" si="12"/>
        <v>0</v>
      </c>
      <c r="E82" s="98" t="str">
        <f t="shared" si="13"/>
        <v>Rotifers</v>
      </c>
      <c r="F82" s="101">
        <f t="shared" si="0"/>
        <v>0</v>
      </c>
      <c r="G82" s="98" t="str">
        <f t="shared" si="1"/>
        <v>Rotifers</v>
      </c>
      <c r="H82" s="101">
        <f t="shared" si="2"/>
        <v>0</v>
      </c>
      <c r="I82" s="98" t="str">
        <f t="shared" si="3"/>
        <v>Rotifers</v>
      </c>
      <c r="J82" s="105">
        <f t="shared" si="4"/>
        <v>0</v>
      </c>
      <c r="K82" s="96" t="str">
        <f t="shared" si="5"/>
        <v>Rotifers</v>
      </c>
      <c r="L82" s="101">
        <f t="shared" si="6"/>
        <v>0</v>
      </c>
      <c r="M82" s="98" t="str">
        <f t="shared" si="7"/>
        <v>Rotifers</v>
      </c>
      <c r="N82" s="105">
        <f t="shared" si="8"/>
        <v>0</v>
      </c>
      <c r="O82" s="96" t="str">
        <f t="shared" si="9"/>
        <v>Rotifers</v>
      </c>
      <c r="P82" s="105">
        <f t="shared" si="10"/>
        <v>0</v>
      </c>
    </row>
    <row r="83" spans="1:16" s="52" customFormat="1" ht="9.25" hidden="1" customHeight="1" x14ac:dyDescent="0.15">
      <c r="A83" s="95" t="s">
        <v>118</v>
      </c>
      <c r="B83" s="84" t="e">
        <f>SUMIF(#REF!,$A83,#REF!)</f>
        <v>#REF!</v>
      </c>
      <c r="C83" s="96" t="str">
        <f t="shared" si="11"/>
        <v>Daphnia</v>
      </c>
      <c r="D83" s="101">
        <f t="shared" si="12"/>
        <v>0</v>
      </c>
      <c r="E83" s="98" t="str">
        <f t="shared" si="13"/>
        <v>Daphnia</v>
      </c>
      <c r="F83" s="101">
        <f t="shared" si="0"/>
        <v>0</v>
      </c>
      <c r="G83" s="98" t="str">
        <f t="shared" si="1"/>
        <v>Daphnia</v>
      </c>
      <c r="H83" s="101">
        <f t="shared" si="2"/>
        <v>0</v>
      </c>
      <c r="I83" s="98" t="str">
        <f t="shared" si="3"/>
        <v>Daphnia</v>
      </c>
      <c r="J83" s="105">
        <f t="shared" si="4"/>
        <v>0</v>
      </c>
      <c r="K83" s="96" t="str">
        <f t="shared" si="5"/>
        <v>Daphnia</v>
      </c>
      <c r="L83" s="101">
        <f t="shared" si="6"/>
        <v>0</v>
      </c>
      <c r="M83" s="98" t="str">
        <f t="shared" si="7"/>
        <v>Daphnia</v>
      </c>
      <c r="N83" s="105">
        <f t="shared" si="8"/>
        <v>0</v>
      </c>
      <c r="O83" s="96" t="str">
        <f t="shared" si="9"/>
        <v>Daphnia</v>
      </c>
      <c r="P83" s="105">
        <f t="shared" si="10"/>
        <v>0</v>
      </c>
    </row>
    <row r="84" spans="1:16" s="52" customFormat="1" ht="9.25" hidden="1" customHeight="1" x14ac:dyDescent="0.15">
      <c r="A84" s="95" t="s">
        <v>116</v>
      </c>
      <c r="B84" s="84" t="e">
        <f>SUMIF(#REF!,$A84,#REF!)</f>
        <v>#REF!</v>
      </c>
      <c r="C84" s="96" t="str">
        <f t="shared" si="11"/>
        <v>Bloodworm</v>
      </c>
      <c r="D84" s="101">
        <f t="shared" si="12"/>
        <v>0</v>
      </c>
      <c r="E84" s="98" t="str">
        <f t="shared" si="13"/>
        <v>Bloodworm</v>
      </c>
      <c r="F84" s="101">
        <f t="shared" si="0"/>
        <v>0</v>
      </c>
      <c r="G84" s="98" t="str">
        <f t="shared" si="1"/>
        <v>Bloodworm</v>
      </c>
      <c r="H84" s="101">
        <f t="shared" si="2"/>
        <v>0</v>
      </c>
      <c r="I84" s="98" t="str">
        <f t="shared" si="3"/>
        <v>Bloodworm</v>
      </c>
      <c r="J84" s="105">
        <f t="shared" si="4"/>
        <v>0</v>
      </c>
      <c r="K84" s="96" t="str">
        <f t="shared" si="5"/>
        <v>Bloodworm</v>
      </c>
      <c r="L84" s="101">
        <f t="shared" si="6"/>
        <v>0</v>
      </c>
      <c r="M84" s="98" t="str">
        <f t="shared" si="7"/>
        <v>Bloodworm</v>
      </c>
      <c r="N84" s="105">
        <f t="shared" si="8"/>
        <v>0</v>
      </c>
      <c r="O84" s="96" t="str">
        <f t="shared" si="9"/>
        <v>Bloodworm</v>
      </c>
      <c r="P84" s="105">
        <f t="shared" si="10"/>
        <v>0</v>
      </c>
    </row>
    <row r="85" spans="1:16" s="52" customFormat="1" ht="9.25" hidden="1" customHeight="1" x14ac:dyDescent="0.15">
      <c r="A85" s="95" t="s">
        <v>112</v>
      </c>
      <c r="B85" s="84" t="e">
        <f>SUMIF(#REF!,$A85,#REF!)</f>
        <v>#REF!</v>
      </c>
      <c r="C85" s="96" t="str">
        <f t="shared" si="11"/>
        <v>Brineshrimp</v>
      </c>
      <c r="D85" s="101">
        <f t="shared" si="12"/>
        <v>0</v>
      </c>
      <c r="E85" s="98" t="str">
        <f t="shared" si="13"/>
        <v>Brineshrimp</v>
      </c>
      <c r="F85" s="101">
        <f t="shared" si="0"/>
        <v>0</v>
      </c>
      <c r="G85" s="98" t="str">
        <f t="shared" si="1"/>
        <v>Brineshrimp</v>
      </c>
      <c r="H85" s="101">
        <f t="shared" si="2"/>
        <v>0</v>
      </c>
      <c r="I85" s="98" t="str">
        <f t="shared" si="3"/>
        <v>Brineshrimp</v>
      </c>
      <c r="J85" s="105">
        <f t="shared" si="4"/>
        <v>0</v>
      </c>
      <c r="K85" s="96" t="str">
        <f t="shared" si="5"/>
        <v>Brineshrimp</v>
      </c>
      <c r="L85" s="101">
        <f t="shared" si="6"/>
        <v>0</v>
      </c>
      <c r="M85" s="98" t="str">
        <f t="shared" si="7"/>
        <v>Brineshrimp</v>
      </c>
      <c r="N85" s="105">
        <f t="shared" si="8"/>
        <v>0</v>
      </c>
      <c r="O85" s="96" t="str">
        <f t="shared" si="9"/>
        <v>Brineshrimp</v>
      </c>
      <c r="P85" s="105">
        <f t="shared" si="10"/>
        <v>0</v>
      </c>
    </row>
    <row r="86" spans="1:16" s="52" customFormat="1" ht="9.25" hidden="1" customHeight="1" x14ac:dyDescent="0.15">
      <c r="A86" s="95" t="s">
        <v>121</v>
      </c>
      <c r="B86" s="84" t="e">
        <f>SUMIF(#REF!,$A86,#REF!)</f>
        <v>#REF!</v>
      </c>
      <c r="C86" s="96" t="str">
        <f t="shared" si="11"/>
        <v>Cockles</v>
      </c>
      <c r="D86" s="101">
        <f t="shared" si="12"/>
        <v>0</v>
      </c>
      <c r="E86" s="98" t="str">
        <f t="shared" si="13"/>
        <v>Cockles</v>
      </c>
      <c r="F86" s="101">
        <f t="shared" si="0"/>
        <v>0</v>
      </c>
      <c r="G86" s="98" t="str">
        <f t="shared" si="1"/>
        <v>Cockles</v>
      </c>
      <c r="H86" s="101">
        <f t="shared" si="2"/>
        <v>0</v>
      </c>
      <c r="I86" s="98" t="str">
        <f t="shared" si="3"/>
        <v>Cockles</v>
      </c>
      <c r="J86" s="105">
        <f t="shared" si="4"/>
        <v>0</v>
      </c>
      <c r="K86" s="96" t="str">
        <f t="shared" si="5"/>
        <v>Cockles</v>
      </c>
      <c r="L86" s="101">
        <f t="shared" si="6"/>
        <v>0</v>
      </c>
      <c r="M86" s="98" t="str">
        <f t="shared" si="7"/>
        <v>Cockles</v>
      </c>
      <c r="N86" s="105">
        <f t="shared" si="8"/>
        <v>0</v>
      </c>
      <c r="O86" s="96" t="str">
        <f t="shared" si="9"/>
        <v>Cockles</v>
      </c>
      <c r="P86" s="105">
        <f t="shared" si="10"/>
        <v>0</v>
      </c>
    </row>
    <row r="87" spans="1:16" s="52" customFormat="1" ht="9.25" hidden="1" customHeight="1" x14ac:dyDescent="0.15">
      <c r="A87" s="95" t="s">
        <v>129</v>
      </c>
      <c r="B87" s="84" t="e">
        <f>SUMIF(#REF!,$A87,#REF!)</f>
        <v>#REF!</v>
      </c>
      <c r="C87" s="96" t="str">
        <f t="shared" si="11"/>
        <v>Krill pacificia</v>
      </c>
      <c r="D87" s="101">
        <f t="shared" si="12"/>
        <v>0</v>
      </c>
      <c r="E87" s="98" t="str">
        <f t="shared" si="13"/>
        <v>Krill pacificia</v>
      </c>
      <c r="F87" s="101">
        <f t="shared" si="0"/>
        <v>0</v>
      </c>
      <c r="G87" s="98" t="str">
        <f t="shared" si="1"/>
        <v>Krill pacificia</v>
      </c>
      <c r="H87" s="101">
        <f t="shared" si="2"/>
        <v>0</v>
      </c>
      <c r="I87" s="98" t="str">
        <f t="shared" si="3"/>
        <v>Krill pacificia</v>
      </c>
      <c r="J87" s="105">
        <f t="shared" si="4"/>
        <v>0</v>
      </c>
      <c r="K87" s="96" t="str">
        <f t="shared" si="5"/>
        <v>Krill pacificia</v>
      </c>
      <c r="L87" s="101">
        <f t="shared" si="6"/>
        <v>0</v>
      </c>
      <c r="M87" s="98" t="str">
        <f t="shared" si="7"/>
        <v>Krill pacificia</v>
      </c>
      <c r="N87" s="105">
        <f t="shared" si="8"/>
        <v>0</v>
      </c>
      <c r="O87" s="96" t="str">
        <f t="shared" si="9"/>
        <v>Krill pacificia</v>
      </c>
      <c r="P87" s="105">
        <f t="shared" si="10"/>
        <v>0</v>
      </c>
    </row>
    <row r="88" spans="1:16" s="52" customFormat="1" ht="9.25" hidden="1" customHeight="1" x14ac:dyDescent="0.15">
      <c r="A88" s="95" t="s">
        <v>130</v>
      </c>
      <c r="B88" s="84" t="e">
        <f>SUMIF(#REF!,$A88,#REF!)</f>
        <v>#REF!</v>
      </c>
      <c r="C88" s="96" t="str">
        <f t="shared" si="11"/>
        <v>Krill superba</v>
      </c>
      <c r="D88" s="101">
        <f t="shared" si="12"/>
        <v>0</v>
      </c>
      <c r="E88" s="98" t="str">
        <f t="shared" si="13"/>
        <v>Krill superba</v>
      </c>
      <c r="F88" s="101">
        <f t="shared" si="0"/>
        <v>0</v>
      </c>
      <c r="G88" s="98" t="str">
        <f t="shared" si="1"/>
        <v>Krill superba</v>
      </c>
      <c r="H88" s="101">
        <f t="shared" si="2"/>
        <v>0</v>
      </c>
      <c r="I88" s="98" t="str">
        <f t="shared" si="3"/>
        <v>Krill superba</v>
      </c>
      <c r="J88" s="105">
        <f t="shared" si="4"/>
        <v>0</v>
      </c>
      <c r="K88" s="96" t="str">
        <f t="shared" si="5"/>
        <v>Krill superba</v>
      </c>
      <c r="L88" s="101">
        <f t="shared" si="6"/>
        <v>0</v>
      </c>
      <c r="M88" s="98" t="str">
        <f t="shared" si="7"/>
        <v>Krill superba</v>
      </c>
      <c r="N88" s="105">
        <f t="shared" si="8"/>
        <v>0</v>
      </c>
      <c r="O88" s="96" t="str">
        <f t="shared" si="9"/>
        <v>Krill superba</v>
      </c>
      <c r="P88" s="105">
        <f t="shared" si="10"/>
        <v>0</v>
      </c>
    </row>
    <row r="89" spans="1:16" s="52" customFormat="1" ht="9.25" hidden="1" customHeight="1" x14ac:dyDescent="0.15">
      <c r="A89" s="95" t="s">
        <v>169</v>
      </c>
      <c r="B89" s="84" t="e">
        <f>SUMIF(#REF!,$A89,#REF!)</f>
        <v>#REF!</v>
      </c>
      <c r="C89" s="96" t="str">
        <f t="shared" si="11"/>
        <v>Trout</v>
      </c>
      <c r="D89" s="101">
        <f t="shared" si="12"/>
        <v>0</v>
      </c>
      <c r="E89" s="98" t="str">
        <f t="shared" si="13"/>
        <v>Trout</v>
      </c>
      <c r="F89" s="101">
        <f t="shared" si="0"/>
        <v>0</v>
      </c>
      <c r="G89" s="98" t="str">
        <f t="shared" si="1"/>
        <v>Trout</v>
      </c>
      <c r="H89" s="101">
        <f t="shared" si="2"/>
        <v>0</v>
      </c>
      <c r="I89" s="98" t="str">
        <f t="shared" si="3"/>
        <v>Trout</v>
      </c>
      <c r="J89" s="105">
        <f t="shared" si="4"/>
        <v>0</v>
      </c>
      <c r="K89" s="96" t="str">
        <f t="shared" si="5"/>
        <v>Trout</v>
      </c>
      <c r="L89" s="101">
        <f t="shared" si="6"/>
        <v>0</v>
      </c>
      <c r="M89" s="98" t="str">
        <f t="shared" si="7"/>
        <v>Trout</v>
      </c>
      <c r="N89" s="105">
        <f t="shared" si="8"/>
        <v>0</v>
      </c>
      <c r="O89" s="96" t="str">
        <f t="shared" si="9"/>
        <v>Trout</v>
      </c>
      <c r="P89" s="105">
        <f t="shared" si="10"/>
        <v>0</v>
      </c>
    </row>
    <row r="90" spans="1:16" s="52" customFormat="1" ht="9.25" hidden="1" customHeight="1" x14ac:dyDescent="0.15">
      <c r="A90" s="95" t="s">
        <v>168</v>
      </c>
      <c r="B90" s="84" t="e">
        <f>SUMIF(#REF!,$A90,#REF!)</f>
        <v>#REF!</v>
      </c>
      <c r="C90" s="96" t="str">
        <f t="shared" si="11"/>
        <v>Haddock</v>
      </c>
      <c r="D90" s="101">
        <f t="shared" si="12"/>
        <v>0</v>
      </c>
      <c r="E90" s="98" t="str">
        <f t="shared" si="13"/>
        <v>Haddock</v>
      </c>
      <c r="F90" s="101">
        <f t="shared" si="0"/>
        <v>0</v>
      </c>
      <c r="G90" s="98" t="str">
        <f t="shared" si="1"/>
        <v>Haddock</v>
      </c>
      <c r="H90" s="101">
        <f t="shared" si="2"/>
        <v>0</v>
      </c>
      <c r="I90" s="98" t="str">
        <f t="shared" si="3"/>
        <v>Haddock</v>
      </c>
      <c r="J90" s="105">
        <f t="shared" si="4"/>
        <v>0</v>
      </c>
      <c r="K90" s="96" t="str">
        <f t="shared" si="5"/>
        <v>Haddock</v>
      </c>
      <c r="L90" s="101">
        <f t="shared" si="6"/>
        <v>0</v>
      </c>
      <c r="M90" s="98" t="str">
        <f t="shared" si="7"/>
        <v>Haddock</v>
      </c>
      <c r="N90" s="105">
        <f t="shared" si="8"/>
        <v>0</v>
      </c>
      <c r="O90" s="96" t="str">
        <f t="shared" si="9"/>
        <v>Haddock</v>
      </c>
      <c r="P90" s="105">
        <f t="shared" si="10"/>
        <v>0</v>
      </c>
    </row>
    <row r="91" spans="1:16" s="52" customFormat="1" ht="9.25" hidden="1" customHeight="1" x14ac:dyDescent="0.15">
      <c r="A91" s="95" t="s">
        <v>161</v>
      </c>
      <c r="B91" s="84" t="e">
        <f>SUMIF(#REF!,$A91,#REF!)</f>
        <v>#REF!</v>
      </c>
      <c r="C91" s="96" t="str">
        <f t="shared" si="11"/>
        <v>Roach</v>
      </c>
      <c r="D91" s="101">
        <f t="shared" si="12"/>
        <v>0</v>
      </c>
      <c r="E91" s="98" t="str">
        <f t="shared" si="13"/>
        <v>Roach</v>
      </c>
      <c r="F91" s="101">
        <f t="shared" si="0"/>
        <v>0</v>
      </c>
      <c r="G91" s="98" t="str">
        <f t="shared" si="1"/>
        <v>Roach</v>
      </c>
      <c r="H91" s="101">
        <f t="shared" si="2"/>
        <v>0</v>
      </c>
      <c r="I91" s="98" t="str">
        <f t="shared" si="3"/>
        <v>Roach</v>
      </c>
      <c r="J91" s="105">
        <f t="shared" si="4"/>
        <v>200</v>
      </c>
      <c r="K91" s="96" t="str">
        <f t="shared" si="5"/>
        <v>Roach</v>
      </c>
      <c r="L91" s="101">
        <f t="shared" si="6"/>
        <v>0</v>
      </c>
      <c r="M91" s="98" t="str">
        <f t="shared" si="7"/>
        <v>Roach</v>
      </c>
      <c r="N91" s="105">
        <f t="shared" si="8"/>
        <v>0</v>
      </c>
      <c r="O91" s="96" t="str">
        <f t="shared" si="9"/>
        <v>Roach</v>
      </c>
      <c r="P91" s="105">
        <f t="shared" si="10"/>
        <v>0</v>
      </c>
    </row>
    <row r="92" spans="1:16" s="52" customFormat="1" ht="9.25" hidden="1" customHeight="1" x14ac:dyDescent="0.15">
      <c r="A92" s="95" t="s">
        <v>120</v>
      </c>
      <c r="B92" s="84" t="e">
        <f>SUMIF(#REF!,$A92,#REF!)</f>
        <v>#REF!</v>
      </c>
      <c r="C92" s="96" t="str">
        <f t="shared" si="11"/>
        <v>Sandeel</v>
      </c>
      <c r="D92" s="101">
        <f t="shared" si="12"/>
        <v>0</v>
      </c>
      <c r="E92" s="98" t="str">
        <f t="shared" si="13"/>
        <v>Sandeel</v>
      </c>
      <c r="F92" s="101">
        <f t="shared" si="0"/>
        <v>0</v>
      </c>
      <c r="G92" s="98" t="str">
        <f t="shared" si="1"/>
        <v>Sandeel</v>
      </c>
      <c r="H92" s="101">
        <f t="shared" si="2"/>
        <v>0</v>
      </c>
      <c r="I92" s="98" t="str">
        <f t="shared" si="3"/>
        <v>Sandeel</v>
      </c>
      <c r="J92" s="105">
        <f t="shared" si="4"/>
        <v>0</v>
      </c>
      <c r="K92" s="96" t="str">
        <f t="shared" si="5"/>
        <v>Sandeel</v>
      </c>
      <c r="L92" s="101">
        <f t="shared" si="6"/>
        <v>0</v>
      </c>
      <c r="M92" s="98" t="str">
        <f t="shared" si="7"/>
        <v>Sandeel</v>
      </c>
      <c r="N92" s="105">
        <f t="shared" si="8"/>
        <v>0</v>
      </c>
      <c r="O92" s="96" t="str">
        <f t="shared" si="9"/>
        <v>Sandeel</v>
      </c>
      <c r="P92" s="105">
        <f t="shared" si="10"/>
        <v>0</v>
      </c>
    </row>
    <row r="93" spans="1:16" s="52" customFormat="1" ht="9.25" hidden="1" customHeight="1" x14ac:dyDescent="0.15">
      <c r="A93" s="95" t="s">
        <v>165</v>
      </c>
      <c r="B93" s="84" t="e">
        <f>SUMIF(#REF!,$A93,#REF!)</f>
        <v>#REF!</v>
      </c>
      <c r="C93" s="96" t="str">
        <f t="shared" si="11"/>
        <v>Sardine</v>
      </c>
      <c r="D93" s="101">
        <f t="shared" si="12"/>
        <v>0</v>
      </c>
      <c r="E93" s="98" t="str">
        <f t="shared" si="13"/>
        <v>Sardine</v>
      </c>
      <c r="F93" s="101">
        <f t="shared" si="0"/>
        <v>0</v>
      </c>
      <c r="G93" s="98" t="str">
        <f t="shared" si="1"/>
        <v>Sardine</v>
      </c>
      <c r="H93" s="101">
        <f t="shared" si="2"/>
        <v>0</v>
      </c>
      <c r="I93" s="98" t="str">
        <f t="shared" si="3"/>
        <v>Sardine</v>
      </c>
      <c r="J93" s="105">
        <f t="shared" si="4"/>
        <v>0</v>
      </c>
      <c r="K93" s="96" t="str">
        <f t="shared" si="5"/>
        <v>Sardine</v>
      </c>
      <c r="L93" s="101">
        <f t="shared" si="6"/>
        <v>0</v>
      </c>
      <c r="M93" s="98" t="str">
        <f t="shared" si="7"/>
        <v>Sardine</v>
      </c>
      <c r="N93" s="105">
        <f t="shared" si="8"/>
        <v>0</v>
      </c>
      <c r="O93" s="96" t="str">
        <f t="shared" si="9"/>
        <v>Sardine</v>
      </c>
      <c r="P93" s="105">
        <f t="shared" si="10"/>
        <v>0</v>
      </c>
    </row>
    <row r="94" spans="1:16" s="52" customFormat="1" ht="9.25" hidden="1" customHeight="1" x14ac:dyDescent="0.15">
      <c r="A94" s="95" t="s">
        <v>166</v>
      </c>
      <c r="B94" s="84" t="e">
        <f>SUMIF(#REF!,$A94,#REF!)</f>
        <v>#REF!</v>
      </c>
      <c r="C94" s="96" t="str">
        <f t="shared" si="11"/>
        <v>Saury</v>
      </c>
      <c r="D94" s="101">
        <f t="shared" si="12"/>
        <v>0</v>
      </c>
      <c r="E94" s="98" t="str">
        <f t="shared" si="13"/>
        <v>Saury</v>
      </c>
      <c r="F94" s="101">
        <f t="shared" si="0"/>
        <v>0</v>
      </c>
      <c r="G94" s="98" t="str">
        <f t="shared" si="1"/>
        <v>Saury</v>
      </c>
      <c r="H94" s="101">
        <f t="shared" si="2"/>
        <v>0</v>
      </c>
      <c r="I94" s="98" t="str">
        <f t="shared" si="3"/>
        <v>Saury</v>
      </c>
      <c r="J94" s="105">
        <f t="shared" si="4"/>
        <v>0</v>
      </c>
      <c r="K94" s="96" t="str">
        <f t="shared" si="5"/>
        <v>Saury</v>
      </c>
      <c r="L94" s="101">
        <f t="shared" si="6"/>
        <v>0</v>
      </c>
      <c r="M94" s="98" t="str">
        <f t="shared" si="7"/>
        <v>Saury</v>
      </c>
      <c r="N94" s="105">
        <f t="shared" si="8"/>
        <v>0</v>
      </c>
      <c r="O94" s="96" t="str">
        <f t="shared" si="9"/>
        <v>Saury</v>
      </c>
      <c r="P94" s="105">
        <f t="shared" si="10"/>
        <v>0</v>
      </c>
    </row>
    <row r="95" spans="1:16" s="52" customFormat="1" ht="9.25" hidden="1" customHeight="1" x14ac:dyDescent="0.15">
      <c r="A95" s="95" t="s">
        <v>27</v>
      </c>
      <c r="B95" s="84" t="e">
        <f>SUMIF(#REF!,$A95,#REF!)</f>
        <v>#REF!</v>
      </c>
      <c r="C95" s="96" t="str">
        <f t="shared" si="11"/>
        <v>Sprat</v>
      </c>
      <c r="D95" s="101">
        <f t="shared" si="12"/>
        <v>0</v>
      </c>
      <c r="E95" s="98" t="str">
        <f t="shared" si="13"/>
        <v>Sprat</v>
      </c>
      <c r="F95" s="101">
        <f t="shared" si="0"/>
        <v>0</v>
      </c>
      <c r="G95" s="98" t="str">
        <f t="shared" si="1"/>
        <v>Sprat</v>
      </c>
      <c r="H95" s="101">
        <f t="shared" si="2"/>
        <v>0</v>
      </c>
      <c r="I95" s="98" t="str">
        <f t="shared" si="3"/>
        <v>Sprat</v>
      </c>
      <c r="J95" s="105">
        <f t="shared" si="4"/>
        <v>0</v>
      </c>
      <c r="K95" s="96" t="str">
        <f t="shared" si="5"/>
        <v>Sprat</v>
      </c>
      <c r="L95" s="101">
        <f t="shared" si="6"/>
        <v>0</v>
      </c>
      <c r="M95" s="98" t="str">
        <f t="shared" si="7"/>
        <v>Sprat</v>
      </c>
      <c r="N95" s="105">
        <f t="shared" si="8"/>
        <v>0</v>
      </c>
      <c r="O95" s="96" t="str">
        <f t="shared" si="9"/>
        <v>Sprat</v>
      </c>
      <c r="P95" s="105">
        <f t="shared" si="10"/>
        <v>0</v>
      </c>
    </row>
    <row r="96" spans="1:16" s="52" customFormat="1" ht="9.25" hidden="1" customHeight="1" x14ac:dyDescent="0.15">
      <c r="A96" s="95" t="s">
        <v>164</v>
      </c>
      <c r="B96" s="84" t="e">
        <f>SUMIF(#REF!,$A96,#REF!)</f>
        <v>#REF!</v>
      </c>
      <c r="C96" s="96" t="str">
        <f t="shared" si="11"/>
        <v>Mackerel</v>
      </c>
      <c r="D96" s="101">
        <f t="shared" si="12"/>
        <v>0</v>
      </c>
      <c r="E96" s="98" t="str">
        <f t="shared" si="13"/>
        <v>Mackerel</v>
      </c>
      <c r="F96" s="101">
        <f t="shared" si="0"/>
        <v>0</v>
      </c>
      <c r="G96" s="98" t="str">
        <f t="shared" si="1"/>
        <v>Mackerel</v>
      </c>
      <c r="H96" s="101">
        <f t="shared" si="2"/>
        <v>0</v>
      </c>
      <c r="I96" s="98" t="str">
        <f t="shared" si="3"/>
        <v>Mackerel</v>
      </c>
      <c r="J96" s="105">
        <f t="shared" si="4"/>
        <v>0</v>
      </c>
      <c r="K96" s="96" t="str">
        <f t="shared" si="5"/>
        <v>Mackerel</v>
      </c>
      <c r="L96" s="101">
        <f t="shared" si="6"/>
        <v>0</v>
      </c>
      <c r="M96" s="98" t="str">
        <f t="shared" si="7"/>
        <v>Mackerel</v>
      </c>
      <c r="N96" s="105">
        <f t="shared" si="8"/>
        <v>0</v>
      </c>
      <c r="O96" s="96" t="str">
        <f t="shared" si="9"/>
        <v>Mackerel</v>
      </c>
      <c r="P96" s="105">
        <f t="shared" si="10"/>
        <v>0</v>
      </c>
    </row>
    <row r="97" spans="1:16" s="52" customFormat="1" ht="9.25" hidden="1" customHeight="1" x14ac:dyDescent="0.15">
      <c r="A97" s="95" t="s">
        <v>96</v>
      </c>
      <c r="B97" s="84" t="e">
        <f>SUMIF(#REF!,$A97,#REF!)</f>
        <v>#REF!</v>
      </c>
      <c r="C97" s="96" t="str">
        <f t="shared" si="11"/>
        <v>Squid</v>
      </c>
      <c r="D97" s="101">
        <f t="shared" si="12"/>
        <v>0</v>
      </c>
      <c r="E97" s="98" t="str">
        <f t="shared" si="13"/>
        <v>Squid</v>
      </c>
      <c r="F97" s="101">
        <f t="shared" si="0"/>
        <v>0</v>
      </c>
      <c r="G97" s="98" t="str">
        <f t="shared" si="1"/>
        <v>Squid</v>
      </c>
      <c r="H97" s="101">
        <f t="shared" si="2"/>
        <v>0</v>
      </c>
      <c r="I97" s="98" t="str">
        <f t="shared" si="3"/>
        <v>Squid</v>
      </c>
      <c r="J97" s="105">
        <f t="shared" si="4"/>
        <v>0</v>
      </c>
      <c r="K97" s="96" t="str">
        <f t="shared" si="5"/>
        <v>Squid</v>
      </c>
      <c r="L97" s="101">
        <f t="shared" si="6"/>
        <v>0</v>
      </c>
      <c r="M97" s="98" t="str">
        <f t="shared" si="7"/>
        <v>Squid</v>
      </c>
      <c r="N97" s="105">
        <f t="shared" si="8"/>
        <v>0</v>
      </c>
      <c r="O97" s="96" t="str">
        <f t="shared" si="9"/>
        <v>Squid</v>
      </c>
      <c r="P97" s="105">
        <f t="shared" si="10"/>
        <v>0</v>
      </c>
    </row>
    <row r="98" spans="1:16" s="52" customFormat="1" ht="9.25" hidden="1" customHeight="1" x14ac:dyDescent="0.15">
      <c r="A98" s="95" t="s">
        <v>170</v>
      </c>
      <c r="B98" s="84" t="e">
        <f>SUMIF(#REF!,$A98,#REF!)</f>
        <v>#REF!</v>
      </c>
      <c r="C98" s="96" t="str">
        <f t="shared" si="11"/>
        <v>Quail</v>
      </c>
      <c r="D98" s="101">
        <f t="shared" si="12"/>
        <v>0</v>
      </c>
      <c r="E98" s="98" t="str">
        <f t="shared" si="13"/>
        <v>Quail</v>
      </c>
      <c r="F98" s="101">
        <f t="shared" si="0"/>
        <v>0</v>
      </c>
      <c r="G98" s="98" t="str">
        <f t="shared" si="1"/>
        <v>Quail</v>
      </c>
      <c r="H98" s="101">
        <f t="shared" si="2"/>
        <v>0</v>
      </c>
      <c r="I98" s="98" t="str">
        <f t="shared" si="3"/>
        <v>Quail</v>
      </c>
      <c r="J98" s="105">
        <f t="shared" si="4"/>
        <v>0</v>
      </c>
      <c r="K98" s="96" t="str">
        <f t="shared" si="5"/>
        <v>Quail</v>
      </c>
      <c r="L98" s="101">
        <f t="shared" si="6"/>
        <v>0</v>
      </c>
      <c r="M98" s="98" t="str">
        <f t="shared" si="7"/>
        <v>Quail</v>
      </c>
      <c r="N98" s="105">
        <f t="shared" si="8"/>
        <v>0</v>
      </c>
      <c r="O98" s="96" t="str">
        <f t="shared" si="9"/>
        <v>Quail</v>
      </c>
      <c r="P98" s="105">
        <f t="shared" si="10"/>
        <v>0</v>
      </c>
    </row>
    <row r="99" spans="1:16" s="52" customFormat="1" ht="9.25" hidden="1" customHeight="1" x14ac:dyDescent="0.15">
      <c r="A99" s="95" t="s">
        <v>171</v>
      </c>
      <c r="B99" s="84" t="e">
        <f>SUMIF(#REF!,$A99,#REF!)</f>
        <v>#REF!</v>
      </c>
      <c r="C99" s="96" t="str">
        <f t="shared" si="11"/>
        <v>Chicks</v>
      </c>
      <c r="D99" s="101">
        <f t="shared" si="12"/>
        <v>0</v>
      </c>
      <c r="E99" s="98" t="str">
        <f t="shared" si="13"/>
        <v>Chicks</v>
      </c>
      <c r="F99" s="101">
        <f t="shared" si="0"/>
        <v>0</v>
      </c>
      <c r="G99" s="98" t="str">
        <f t="shared" si="1"/>
        <v>Chicks</v>
      </c>
      <c r="H99" s="101">
        <f t="shared" si="2"/>
        <v>0</v>
      </c>
      <c r="I99" s="98" t="str">
        <f t="shared" si="3"/>
        <v>Chicks</v>
      </c>
      <c r="J99" s="105">
        <f t="shared" si="4"/>
        <v>0</v>
      </c>
      <c r="K99" s="96" t="str">
        <f t="shared" si="5"/>
        <v>Chicks</v>
      </c>
      <c r="L99" s="101">
        <f t="shared" si="6"/>
        <v>0</v>
      </c>
      <c r="M99" s="98" t="str">
        <f t="shared" si="7"/>
        <v>Chicks</v>
      </c>
      <c r="N99" s="105">
        <f t="shared" si="8"/>
        <v>0</v>
      </c>
      <c r="O99" s="96" t="str">
        <f t="shared" si="9"/>
        <v>Chicks</v>
      </c>
      <c r="P99" s="105">
        <f t="shared" si="10"/>
        <v>0</v>
      </c>
    </row>
    <row r="100" spans="1:16" s="52" customFormat="1" ht="9.25" hidden="1" customHeight="1" x14ac:dyDescent="0.15">
      <c r="A100" s="95" t="s">
        <v>172</v>
      </c>
      <c r="B100" s="84" t="e">
        <f>SUMIF(#REF!,$A100,#REF!)</f>
        <v>#REF!</v>
      </c>
      <c r="C100" s="96" t="str">
        <f t="shared" si="11"/>
        <v>Adult Rat</v>
      </c>
      <c r="D100" s="101">
        <f t="shared" si="12"/>
        <v>0</v>
      </c>
      <c r="E100" s="98" t="str">
        <f t="shared" si="13"/>
        <v>Adult Rat</v>
      </c>
      <c r="F100" s="101">
        <f t="shared" si="0"/>
        <v>0</v>
      </c>
      <c r="G100" s="98" t="str">
        <f t="shared" si="1"/>
        <v>Adult Rat</v>
      </c>
      <c r="H100" s="101">
        <f t="shared" si="2"/>
        <v>0</v>
      </c>
      <c r="I100" s="98" t="str">
        <f t="shared" si="3"/>
        <v>Adult Rat</v>
      </c>
      <c r="J100" s="105">
        <f t="shared" si="4"/>
        <v>0</v>
      </c>
      <c r="K100" s="96" t="str">
        <f t="shared" si="5"/>
        <v>Adult Rat</v>
      </c>
      <c r="L100" s="101">
        <f t="shared" si="6"/>
        <v>0</v>
      </c>
      <c r="M100" s="98" t="str">
        <f t="shared" si="7"/>
        <v>Adult Rat</v>
      </c>
      <c r="N100" s="105">
        <f t="shared" si="8"/>
        <v>0</v>
      </c>
      <c r="O100" s="96" t="str">
        <f t="shared" si="9"/>
        <v>Adult Rat</v>
      </c>
      <c r="P100" s="105">
        <f t="shared" si="10"/>
        <v>0</v>
      </c>
    </row>
    <row r="101" spans="1:16" s="52" customFormat="1" ht="9.25" hidden="1" customHeight="1" x14ac:dyDescent="0.15">
      <c r="A101" s="95" t="s">
        <v>173</v>
      </c>
      <c r="B101" s="84" t="e">
        <f>SUMIF(#REF!,$A101,#REF!)</f>
        <v>#REF!</v>
      </c>
      <c r="C101" s="96" t="str">
        <f t="shared" si="11"/>
        <v>Adult Mice</v>
      </c>
      <c r="D101" s="101">
        <f t="shared" si="12"/>
        <v>0</v>
      </c>
      <c r="E101" s="98" t="str">
        <f t="shared" si="13"/>
        <v>Adult Mice</v>
      </c>
      <c r="F101" s="101">
        <f t="shared" si="0"/>
        <v>0</v>
      </c>
      <c r="G101" s="98" t="str">
        <f t="shared" si="1"/>
        <v>Adult Mice</v>
      </c>
      <c r="H101" s="101">
        <f t="shared" si="2"/>
        <v>0</v>
      </c>
      <c r="I101" s="98" t="str">
        <f t="shared" si="3"/>
        <v>Adult Mice</v>
      </c>
      <c r="J101" s="105">
        <f t="shared" si="4"/>
        <v>0</v>
      </c>
      <c r="K101" s="96" t="str">
        <f t="shared" si="5"/>
        <v>Adult Mice</v>
      </c>
      <c r="L101" s="101">
        <f t="shared" si="6"/>
        <v>0</v>
      </c>
      <c r="M101" s="98" t="str">
        <f t="shared" si="7"/>
        <v>Adult Mice</v>
      </c>
      <c r="N101" s="105">
        <f t="shared" si="8"/>
        <v>0</v>
      </c>
      <c r="O101" s="96" t="str">
        <f t="shared" si="9"/>
        <v>Adult Mice</v>
      </c>
      <c r="P101" s="105">
        <f t="shared" si="10"/>
        <v>0</v>
      </c>
    </row>
    <row r="102" spans="1:16" s="52" customFormat="1" ht="9.25" hidden="1" customHeight="1" x14ac:dyDescent="0.15">
      <c r="A102" s="95" t="s">
        <v>173</v>
      </c>
      <c r="B102" s="84" t="e">
        <f>SUMIF(#REF!,$A102,#REF!)</f>
        <v>#REF!</v>
      </c>
      <c r="C102" s="96" t="str">
        <f t="shared" si="11"/>
        <v>Adult Mice</v>
      </c>
      <c r="D102" s="101">
        <f t="shared" si="12"/>
        <v>0</v>
      </c>
      <c r="E102" s="98" t="str">
        <f t="shared" si="13"/>
        <v>Adult Mice</v>
      </c>
      <c r="F102" s="101">
        <f t="shared" si="0"/>
        <v>0</v>
      </c>
      <c r="G102" s="98" t="str">
        <f t="shared" si="1"/>
        <v>Adult Mice</v>
      </c>
      <c r="H102" s="101">
        <f t="shared" si="2"/>
        <v>0</v>
      </c>
      <c r="I102" s="98" t="str">
        <f t="shared" si="3"/>
        <v>Adult Mice</v>
      </c>
      <c r="J102" s="105">
        <f t="shared" si="4"/>
        <v>0</v>
      </c>
      <c r="K102" s="96" t="str">
        <f t="shared" si="5"/>
        <v>Adult Mice</v>
      </c>
      <c r="L102" s="101">
        <f t="shared" si="6"/>
        <v>0</v>
      </c>
      <c r="M102" s="98" t="str">
        <f t="shared" si="7"/>
        <v>Adult Mice</v>
      </c>
      <c r="N102" s="105">
        <f t="shared" si="8"/>
        <v>0</v>
      </c>
      <c r="O102" s="96" t="str">
        <f t="shared" si="9"/>
        <v>Adult Mice</v>
      </c>
      <c r="P102" s="105">
        <f t="shared" si="10"/>
        <v>0</v>
      </c>
    </row>
    <row r="103" spans="1:16" s="52" customFormat="1" ht="9.25" hidden="1" customHeight="1" x14ac:dyDescent="0.15">
      <c r="A103" s="95" t="s">
        <v>181</v>
      </c>
      <c r="B103" s="84" t="e">
        <f>SUMIF(#REF!,$A103,#REF!)</f>
        <v>#REF!</v>
      </c>
      <c r="C103" s="96" t="str">
        <f t="shared" si="11"/>
        <v>Rabbit</v>
      </c>
      <c r="D103" s="101">
        <f t="shared" si="12"/>
        <v>0</v>
      </c>
      <c r="E103" s="98" t="str">
        <f t="shared" si="13"/>
        <v>Rabbit</v>
      </c>
      <c r="F103" s="101">
        <f t="shared" si="0"/>
        <v>0</v>
      </c>
      <c r="G103" s="98" t="str">
        <f t="shared" si="1"/>
        <v>Rabbit</v>
      </c>
      <c r="H103" s="101">
        <f t="shared" si="2"/>
        <v>0</v>
      </c>
      <c r="I103" s="98" t="str">
        <f t="shared" si="3"/>
        <v>Rabbit</v>
      </c>
      <c r="J103" s="105">
        <f t="shared" si="4"/>
        <v>0</v>
      </c>
      <c r="K103" s="96" t="str">
        <f t="shared" si="5"/>
        <v>Rabbit</v>
      </c>
      <c r="L103" s="101">
        <f t="shared" si="6"/>
        <v>0</v>
      </c>
      <c r="M103" s="98" t="str">
        <f t="shared" si="7"/>
        <v>Rabbit</v>
      </c>
      <c r="N103" s="105">
        <f t="shared" si="8"/>
        <v>0</v>
      </c>
      <c r="O103" s="96" t="str">
        <f t="shared" si="9"/>
        <v>Rabbit</v>
      </c>
      <c r="P103" s="105">
        <f t="shared" si="10"/>
        <v>0</v>
      </c>
    </row>
    <row r="104" spans="1:16" s="52" customFormat="1" ht="9.25" hidden="1" customHeight="1" x14ac:dyDescent="0.15">
      <c r="A104" s="95" t="s">
        <v>156</v>
      </c>
      <c r="B104" s="84" t="e">
        <f>SUMIF(#REF!,$A104,#REF!)</f>
        <v>#REF!</v>
      </c>
      <c r="C104" s="96" t="str">
        <f t="shared" si="11"/>
        <v>Horse burger</v>
      </c>
      <c r="D104" s="101">
        <f t="shared" si="12"/>
        <v>0</v>
      </c>
      <c r="E104" s="98" t="str">
        <f t="shared" si="13"/>
        <v>Horse burger</v>
      </c>
      <c r="F104" s="101">
        <f t="shared" si="0"/>
        <v>0</v>
      </c>
      <c r="G104" s="98" t="str">
        <f t="shared" si="1"/>
        <v>Horse burger</v>
      </c>
      <c r="H104" s="101">
        <f t="shared" si="2"/>
        <v>0</v>
      </c>
      <c r="I104" s="98" t="str">
        <f t="shared" si="3"/>
        <v>Horse burger</v>
      </c>
      <c r="J104" s="105">
        <f t="shared" si="4"/>
        <v>0</v>
      </c>
      <c r="K104" s="96" t="str">
        <f t="shared" si="5"/>
        <v>Horse burger</v>
      </c>
      <c r="L104" s="101">
        <f t="shared" si="6"/>
        <v>0</v>
      </c>
      <c r="M104" s="98" t="str">
        <f t="shared" si="7"/>
        <v>Horse burger</v>
      </c>
      <c r="N104" s="105">
        <f t="shared" si="8"/>
        <v>0</v>
      </c>
      <c r="O104" s="96" t="str">
        <f t="shared" si="9"/>
        <v>Horse burger</v>
      </c>
      <c r="P104" s="105">
        <f t="shared" si="10"/>
        <v>0</v>
      </c>
    </row>
    <row r="105" spans="1:16" s="52" customFormat="1" ht="9.25" hidden="1" customHeight="1" x14ac:dyDescent="0.15">
      <c r="A105" s="95" t="s">
        <v>31</v>
      </c>
      <c r="B105" s="84" t="e">
        <f>SUMIF(#REF!,$A105,#REF!)</f>
        <v>#REF!</v>
      </c>
      <c r="C105" s="96" t="str">
        <f t="shared" si="11"/>
        <v>Horse meat</v>
      </c>
      <c r="D105" s="101">
        <f t="shared" si="12"/>
        <v>0</v>
      </c>
      <c r="E105" s="98" t="str">
        <f t="shared" si="13"/>
        <v>Horse meat</v>
      </c>
      <c r="F105" s="101">
        <f t="shared" si="0"/>
        <v>0</v>
      </c>
      <c r="G105" s="98" t="str">
        <f t="shared" si="1"/>
        <v>Horse meat</v>
      </c>
      <c r="H105" s="101">
        <f t="shared" si="2"/>
        <v>0</v>
      </c>
      <c r="I105" s="98" t="str">
        <f t="shared" si="3"/>
        <v>Horse meat</v>
      </c>
      <c r="J105" s="105">
        <f t="shared" si="4"/>
        <v>0</v>
      </c>
      <c r="K105" s="96" t="str">
        <f t="shared" si="5"/>
        <v>Horse meat</v>
      </c>
      <c r="L105" s="101">
        <f t="shared" si="6"/>
        <v>0</v>
      </c>
      <c r="M105" s="98" t="str">
        <f t="shared" si="7"/>
        <v>Horse meat</v>
      </c>
      <c r="N105" s="105">
        <f t="shared" si="8"/>
        <v>0</v>
      </c>
      <c r="O105" s="96" t="str">
        <f t="shared" si="9"/>
        <v>Horse meat</v>
      </c>
      <c r="P105" s="105">
        <f t="shared" si="10"/>
        <v>0</v>
      </c>
    </row>
    <row r="106" spans="1:16" s="52" customFormat="1" ht="9.25" hidden="1" customHeight="1" x14ac:dyDescent="0.15">
      <c r="A106" s="95" t="s">
        <v>162</v>
      </c>
      <c r="B106" s="84" t="e">
        <f>SUMIF(#REF!,$A106,#REF!)</f>
        <v>#REF!</v>
      </c>
      <c r="C106" s="96" t="str">
        <f t="shared" si="11"/>
        <v>Crayfish</v>
      </c>
      <c r="D106" s="101">
        <f t="shared" si="12"/>
        <v>0</v>
      </c>
      <c r="E106" s="98" t="str">
        <f t="shared" si="13"/>
        <v>Crayfish</v>
      </c>
      <c r="F106" s="101">
        <f t="shared" si="0"/>
        <v>0</v>
      </c>
      <c r="G106" s="98" t="str">
        <f t="shared" si="1"/>
        <v>Crayfish</v>
      </c>
      <c r="H106" s="101">
        <f t="shared" si="2"/>
        <v>0</v>
      </c>
      <c r="I106" s="98" t="str">
        <f t="shared" si="3"/>
        <v>Crayfish</v>
      </c>
      <c r="J106" s="105">
        <f t="shared" si="4"/>
        <v>20</v>
      </c>
      <c r="K106" s="96" t="str">
        <f t="shared" si="5"/>
        <v>Crayfish</v>
      </c>
      <c r="L106" s="101">
        <f t="shared" si="6"/>
        <v>0</v>
      </c>
      <c r="M106" s="98" t="str">
        <f t="shared" si="7"/>
        <v>Crayfish</v>
      </c>
      <c r="N106" s="105">
        <f t="shared" si="8"/>
        <v>0</v>
      </c>
      <c r="O106" s="96" t="str">
        <f t="shared" si="9"/>
        <v>Crayfish</v>
      </c>
      <c r="P106" s="105">
        <f t="shared" si="10"/>
        <v>0</v>
      </c>
    </row>
    <row r="107" spans="1:16" s="52" customFormat="1" ht="9.25" hidden="1" customHeight="1" x14ac:dyDescent="0.15">
      <c r="A107" s="95" t="s">
        <v>174</v>
      </c>
      <c r="B107" s="84" t="e">
        <f>SUMIF(#REF!,$A107,#REF!)</f>
        <v>#REF!</v>
      </c>
      <c r="C107" s="96" t="str">
        <f t="shared" si="11"/>
        <v>Prawns</v>
      </c>
      <c r="D107" s="101">
        <f t="shared" si="12"/>
        <v>0</v>
      </c>
      <c r="E107" s="98" t="str">
        <f t="shared" si="13"/>
        <v>Prawns</v>
      </c>
      <c r="F107" s="101">
        <f t="shared" si="0"/>
        <v>0</v>
      </c>
      <c r="G107" s="98" t="str">
        <f t="shared" si="1"/>
        <v>Prawns</v>
      </c>
      <c r="H107" s="101">
        <f t="shared" si="2"/>
        <v>0</v>
      </c>
      <c r="I107" s="98" t="str">
        <f t="shared" si="3"/>
        <v>Prawns</v>
      </c>
      <c r="J107" s="105">
        <f t="shared" si="4"/>
        <v>0</v>
      </c>
      <c r="K107" s="96" t="str">
        <f t="shared" si="5"/>
        <v>Prawns</v>
      </c>
      <c r="L107" s="101">
        <f t="shared" si="6"/>
        <v>0</v>
      </c>
      <c r="M107" s="98" t="str">
        <f t="shared" si="7"/>
        <v>Prawns</v>
      </c>
      <c r="N107" s="105">
        <f t="shared" si="8"/>
        <v>0</v>
      </c>
      <c r="O107" s="96" t="str">
        <f t="shared" si="9"/>
        <v>Prawns</v>
      </c>
      <c r="P107" s="105">
        <f t="shared" si="10"/>
        <v>0</v>
      </c>
    </row>
    <row r="108" spans="1:16" s="52" customFormat="1" ht="9.25" hidden="1" customHeight="1" thickBot="1" x14ac:dyDescent="0.2">
      <c r="A108" s="95" t="s">
        <v>119</v>
      </c>
      <c r="B108" s="85" t="e">
        <f>SUMIF(#REF!,$A108,#REF!)</f>
        <v>#REF!</v>
      </c>
      <c r="C108" s="99" t="str">
        <f t="shared" si="11"/>
        <v>Mussel</v>
      </c>
      <c r="D108" s="102">
        <f t="shared" si="12"/>
        <v>0</v>
      </c>
      <c r="E108" s="100" t="str">
        <f t="shared" si="13"/>
        <v>Mussel</v>
      </c>
      <c r="F108" s="102">
        <f t="shared" si="0"/>
        <v>0</v>
      </c>
      <c r="G108" s="100" t="str">
        <f t="shared" si="1"/>
        <v>Mussel</v>
      </c>
      <c r="H108" s="102">
        <f t="shared" si="2"/>
        <v>0</v>
      </c>
      <c r="I108" s="100" t="str">
        <f t="shared" si="3"/>
        <v>Mussel</v>
      </c>
      <c r="J108" s="106">
        <f t="shared" si="4"/>
        <v>0</v>
      </c>
      <c r="K108" s="99" t="str">
        <f t="shared" si="5"/>
        <v>Mussel</v>
      </c>
      <c r="L108" s="102">
        <f t="shared" si="6"/>
        <v>0</v>
      </c>
      <c r="M108" s="100" t="str">
        <f t="shared" si="7"/>
        <v>Mussel</v>
      </c>
      <c r="N108" s="106">
        <f t="shared" si="8"/>
        <v>0</v>
      </c>
      <c r="O108" s="99" t="str">
        <f t="shared" si="9"/>
        <v>Mussel</v>
      </c>
      <c r="P108" s="106">
        <f t="shared" si="10"/>
        <v>0</v>
      </c>
    </row>
    <row r="109" spans="1:16" s="1" customFormat="1" ht="13" hidden="1" x14ac:dyDescent="0.15"/>
    <row r="110" spans="1:16" s="1" customFormat="1" ht="13" hidden="1" x14ac:dyDescent="0.15"/>
    <row r="111" spans="1:16" s="1" customFormat="1" ht="13" hidden="1" x14ac:dyDescent="0.15"/>
    <row r="112" spans="1:16" s="1" customFormat="1" ht="13" hidden="1" x14ac:dyDescent="0.15"/>
    <row r="113" s="1" customFormat="1" ht="13" hidden="1" x14ac:dyDescent="0.15"/>
  </sheetData>
  <mergeCells count="44">
    <mergeCell ref="B77:P77"/>
    <mergeCell ref="C78:D78"/>
    <mergeCell ref="E78:F78"/>
    <mergeCell ref="G78:H78"/>
    <mergeCell ref="I78:J78"/>
    <mergeCell ref="K78:L78"/>
    <mergeCell ref="M78:N78"/>
    <mergeCell ref="O78:P78"/>
    <mergeCell ref="B52:P52"/>
    <mergeCell ref="C53:D53"/>
    <mergeCell ref="E53:F53"/>
    <mergeCell ref="G53:H53"/>
    <mergeCell ref="I53:J53"/>
    <mergeCell ref="K53:L53"/>
    <mergeCell ref="M53:N53"/>
    <mergeCell ref="O53:P53"/>
    <mergeCell ref="D43:N43"/>
    <mergeCell ref="A50:B50"/>
    <mergeCell ref="C50:G50"/>
    <mergeCell ref="J50:K50"/>
    <mergeCell ref="L50:P50"/>
    <mergeCell ref="C10:D10"/>
    <mergeCell ref="M10:N10"/>
    <mergeCell ref="O10:P10"/>
    <mergeCell ref="C12:D12"/>
    <mergeCell ref="E12:F12"/>
    <mergeCell ref="G12:H12"/>
    <mergeCell ref="I12:J12"/>
    <mergeCell ref="K12:L12"/>
    <mergeCell ref="M12:N12"/>
    <mergeCell ref="O12:P12"/>
    <mergeCell ref="C6:D6"/>
    <mergeCell ref="M6:N6"/>
    <mergeCell ref="O6:P6"/>
    <mergeCell ref="C8:D8"/>
    <mergeCell ref="M8:N8"/>
    <mergeCell ref="O8:P8"/>
    <mergeCell ref="A1:P1"/>
    <mergeCell ref="C2:D2"/>
    <mergeCell ref="M2:N2"/>
    <mergeCell ref="O2:P2"/>
    <mergeCell ref="C4:D4"/>
    <mergeCell ref="M4:N4"/>
    <mergeCell ref="O4:P4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&amp;C&amp;Z&amp;F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244E-29F3-3145-AAA9-29791B8E41E0}">
  <sheetPr codeName="Sheet18">
    <tabColor theme="1"/>
  </sheetPr>
  <dimension ref="A1:T24"/>
  <sheetViews>
    <sheetView view="pageLayout" topLeftCell="B5" zoomScale="188" zoomScaleNormal="70" zoomScaleSheetLayoutView="85" zoomScalePageLayoutView="188" workbookViewId="0">
      <selection activeCell="K23" sqref="K23:L23"/>
    </sheetView>
  </sheetViews>
  <sheetFormatPr baseColWidth="10" defaultRowHeight="13" x14ac:dyDescent="0.15"/>
  <cols>
    <col min="1" max="1" width="2" style="1" hidden="1" customWidth="1"/>
    <col min="2" max="2" width="11.83203125" style="1" customWidth="1"/>
    <col min="3" max="3" width="0.83203125" style="1" hidden="1" customWidth="1"/>
    <col min="4" max="4" width="12.6640625" style="1" customWidth="1"/>
    <col min="5" max="5" width="5" style="1" customWidth="1"/>
    <col min="6" max="6" width="12.6640625" style="1" customWidth="1"/>
    <col min="7" max="7" width="5" style="1" customWidth="1"/>
    <col min="8" max="8" width="12.6640625" style="1" customWidth="1"/>
    <col min="9" max="9" width="5" style="1" customWidth="1"/>
    <col min="10" max="10" width="3.83203125" style="1" customWidth="1"/>
    <col min="11" max="11" width="5" style="1" customWidth="1"/>
    <col min="12" max="12" width="15.5" style="1" customWidth="1"/>
    <col min="13" max="13" width="5" style="1" customWidth="1"/>
    <col min="14" max="14" width="20.33203125" style="1" customWidth="1"/>
    <col min="15" max="15" width="5" style="1" customWidth="1"/>
    <col min="16" max="16" width="12.6640625" style="1" customWidth="1"/>
    <col min="17" max="17" width="5" style="1" customWidth="1"/>
    <col min="18" max="18" width="2.1640625" style="1" customWidth="1"/>
    <col min="19" max="19" width="4.5" style="1" customWidth="1"/>
    <col min="20" max="249" width="8.83203125" style="1" customWidth="1"/>
    <col min="250" max="16384" width="10.83203125" style="1"/>
  </cols>
  <sheetData>
    <row r="1" spans="2:20" ht="29" customHeight="1" thickBot="1" x14ac:dyDescent="0.2">
      <c r="B1" s="258" t="s">
        <v>180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2:20" ht="14" thickBot="1" x14ac:dyDescent="0.2">
      <c r="B2" s="256" t="s">
        <v>28</v>
      </c>
      <c r="C2" s="257"/>
      <c r="D2" s="259">
        <v>45505</v>
      </c>
      <c r="E2" s="260"/>
      <c r="F2" s="20"/>
      <c r="G2" s="20"/>
      <c r="H2" s="20"/>
      <c r="I2" s="20"/>
      <c r="J2" s="20"/>
      <c r="K2" s="20"/>
      <c r="L2" s="20"/>
      <c r="M2" s="20"/>
      <c r="N2" s="261"/>
      <c r="O2" s="261"/>
      <c r="P2" s="262"/>
      <c r="Q2" s="262"/>
    </row>
    <row r="3" spans="2:20" ht="6" customHeight="1" thickBot="1" x14ac:dyDescent="0.2">
      <c r="B3" s="19"/>
      <c r="C3" s="19"/>
      <c r="D3" s="21"/>
      <c r="E3" s="21"/>
      <c r="F3" s="20"/>
      <c r="G3" s="20"/>
      <c r="H3" s="20"/>
      <c r="I3" s="20"/>
      <c r="J3" s="20"/>
      <c r="K3" s="20"/>
      <c r="L3" s="20"/>
      <c r="M3" s="20"/>
      <c r="N3" s="19"/>
      <c r="O3" s="19"/>
      <c r="P3" s="21"/>
      <c r="Q3" s="21"/>
    </row>
    <row r="4" spans="2:20" ht="13" customHeight="1" thickBot="1" x14ac:dyDescent="0.2">
      <c r="B4" s="256" t="s">
        <v>29</v>
      </c>
      <c r="C4" s="257"/>
      <c r="D4" s="259">
        <f>D2+90</f>
        <v>45595</v>
      </c>
      <c r="E4" s="263"/>
      <c r="F4" s="20"/>
      <c r="G4" s="20"/>
      <c r="H4" s="20"/>
      <c r="I4" s="20"/>
      <c r="J4" s="20"/>
      <c r="K4" s="20"/>
      <c r="L4" s="20"/>
      <c r="M4" s="20"/>
      <c r="N4" s="261"/>
      <c r="O4" s="261"/>
      <c r="P4" s="262"/>
      <c r="Q4" s="264"/>
    </row>
    <row r="6" spans="2:20" x14ac:dyDescent="0.15">
      <c r="T6" s="74"/>
    </row>
    <row r="7" spans="2:20" ht="17" customHeight="1" x14ac:dyDescent="0.15"/>
    <row r="11" spans="2:20" x14ac:dyDescent="0.15">
      <c r="H11" s="383" t="s">
        <v>14</v>
      </c>
      <c r="I11" s="382"/>
      <c r="J11" s="382"/>
      <c r="K11" s="382" t="s">
        <v>187</v>
      </c>
      <c r="L11" s="382"/>
      <c r="M11" s="382" t="s">
        <v>188</v>
      </c>
      <c r="N11" s="382"/>
    </row>
    <row r="12" spans="2:20" x14ac:dyDescent="0.15">
      <c r="H12" s="381" t="s">
        <v>169</v>
      </c>
      <c r="I12" s="381"/>
      <c r="J12" s="381"/>
      <c r="K12" s="380">
        <v>375</v>
      </c>
      <c r="L12" s="380"/>
    </row>
    <row r="13" spans="2:20" x14ac:dyDescent="0.15">
      <c r="H13" s="381" t="s">
        <v>168</v>
      </c>
      <c r="I13" s="381"/>
      <c r="J13" s="381"/>
      <c r="K13" s="380">
        <v>340</v>
      </c>
      <c r="L13" s="380"/>
    </row>
    <row r="14" spans="2:20" x14ac:dyDescent="0.15">
      <c r="H14" s="381" t="s">
        <v>161</v>
      </c>
      <c r="I14" s="381"/>
      <c r="J14" s="381"/>
      <c r="K14" s="380">
        <v>200</v>
      </c>
      <c r="L14" s="380"/>
    </row>
    <row r="15" spans="2:20" x14ac:dyDescent="0.15">
      <c r="H15" s="381" t="s">
        <v>164</v>
      </c>
      <c r="I15" s="381"/>
      <c r="J15" s="381"/>
      <c r="K15" s="384">
        <v>165</v>
      </c>
      <c r="L15" s="384"/>
      <c r="N15" s="1">
        <v>85</v>
      </c>
    </row>
    <row r="16" spans="2:20" x14ac:dyDescent="0.15">
      <c r="H16" s="381" t="s">
        <v>170</v>
      </c>
      <c r="I16" s="381"/>
      <c r="J16" s="381"/>
      <c r="K16" s="380">
        <v>250</v>
      </c>
      <c r="L16" s="380"/>
    </row>
    <row r="17" spans="8:14" x14ac:dyDescent="0.15">
      <c r="H17" s="381" t="s">
        <v>171</v>
      </c>
      <c r="I17" s="381"/>
      <c r="J17" s="381"/>
      <c r="K17" s="380">
        <v>40</v>
      </c>
      <c r="L17" s="380"/>
    </row>
    <row r="18" spans="8:14" x14ac:dyDescent="0.15">
      <c r="H18" s="381" t="s">
        <v>172</v>
      </c>
      <c r="I18" s="381"/>
      <c r="J18" s="381"/>
      <c r="K18" s="380">
        <v>325</v>
      </c>
      <c r="L18" s="380"/>
    </row>
    <row r="19" spans="8:14" x14ac:dyDescent="0.15">
      <c r="H19" s="381" t="s">
        <v>173</v>
      </c>
      <c r="I19" s="381"/>
      <c r="J19" s="381"/>
      <c r="K19" s="380">
        <v>20</v>
      </c>
      <c r="L19" s="380"/>
    </row>
    <row r="20" spans="8:14" x14ac:dyDescent="0.15">
      <c r="H20" s="381" t="s">
        <v>162</v>
      </c>
      <c r="I20" s="381"/>
      <c r="J20" s="381"/>
      <c r="K20" s="380">
        <v>20</v>
      </c>
      <c r="L20" s="380"/>
    </row>
    <row r="21" spans="8:14" x14ac:dyDescent="0.15">
      <c r="H21" s="381" t="s">
        <v>174</v>
      </c>
      <c r="I21" s="381"/>
      <c r="J21" s="381"/>
      <c r="K21" s="380">
        <v>10</v>
      </c>
      <c r="L21" s="380"/>
    </row>
    <row r="22" spans="8:14" x14ac:dyDescent="0.15">
      <c r="H22" s="381" t="s">
        <v>181</v>
      </c>
      <c r="I22" s="381"/>
      <c r="J22" s="381"/>
      <c r="K22" s="380">
        <v>400</v>
      </c>
      <c r="L22" s="380"/>
    </row>
    <row r="23" spans="8:14" ht="16" customHeight="1" x14ac:dyDescent="0.15">
      <c r="H23" s="381" t="s">
        <v>165</v>
      </c>
      <c r="I23" s="381"/>
      <c r="J23" s="381"/>
      <c r="K23" s="381">
        <v>80</v>
      </c>
      <c r="L23" s="381"/>
      <c r="N23" s="1">
        <v>40</v>
      </c>
    </row>
    <row r="24" spans="8:14" x14ac:dyDescent="0.15">
      <c r="I24" s="75"/>
    </row>
  </sheetData>
  <dataConsolidate>
    <dataRefs count="1">
      <dataRef ref="C11:D36" sheet="Aquarium"/>
    </dataRefs>
  </dataConsolidate>
  <mergeCells count="36">
    <mergeCell ref="H22:J22"/>
    <mergeCell ref="K22:L22"/>
    <mergeCell ref="M11:N11"/>
    <mergeCell ref="H23:J23"/>
    <mergeCell ref="K23:L23"/>
    <mergeCell ref="H21:J21"/>
    <mergeCell ref="K21:L21"/>
    <mergeCell ref="H18:J18"/>
    <mergeCell ref="K18:L18"/>
    <mergeCell ref="H19:J19"/>
    <mergeCell ref="K19:L19"/>
    <mergeCell ref="H20:J20"/>
    <mergeCell ref="K20:L20"/>
    <mergeCell ref="H15:J15"/>
    <mergeCell ref="K15:L15"/>
    <mergeCell ref="H16:J16"/>
    <mergeCell ref="K16:L16"/>
    <mergeCell ref="H17:J17"/>
    <mergeCell ref="K17:L17"/>
    <mergeCell ref="K11:L11"/>
    <mergeCell ref="H11:J11"/>
    <mergeCell ref="H12:J12"/>
    <mergeCell ref="K12:L12"/>
    <mergeCell ref="H13:J13"/>
    <mergeCell ref="K13:L13"/>
    <mergeCell ref="H14:J14"/>
    <mergeCell ref="K14:L14"/>
    <mergeCell ref="B4:C4"/>
    <mergeCell ref="D4:E4"/>
    <mergeCell ref="N4:O4"/>
    <mergeCell ref="P4:Q4"/>
    <mergeCell ref="B1:R1"/>
    <mergeCell ref="B2:C2"/>
    <mergeCell ref="D2:E2"/>
    <mergeCell ref="N2:O2"/>
    <mergeCell ref="P2:Q2"/>
  </mergeCells>
  <printOptions horizontalCentered="1"/>
  <pageMargins left="0.25" right="0.25" top="0.75" bottom="0.75" header="0.3" footer="0.3"/>
  <pageSetup scale="89" orientation="landscape"/>
  <headerFooter alignWithMargins="0">
    <oddHeader>&amp;R&amp;K000000Sealife Adventure — Diet Sheets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Aquarium Defrost Sheet</vt:lpstr>
      <vt:lpstr>Mammals Defrost Sheet </vt:lpstr>
      <vt:lpstr>Aquarium</vt:lpstr>
      <vt:lpstr>Zebra Sharks</vt:lpstr>
      <vt:lpstr>Crawfish</vt:lpstr>
      <vt:lpstr>Bamboo Sharks (2)</vt:lpstr>
      <vt:lpstr>Bamboo Sharks</vt:lpstr>
      <vt:lpstr>Horn Sharks</vt:lpstr>
      <vt:lpstr>Cownose Rays</vt:lpstr>
      <vt:lpstr>Swamp</vt:lpstr>
      <vt:lpstr>Catshark</vt:lpstr>
      <vt:lpstr>Small Eyed Ray</vt:lpstr>
      <vt:lpstr>Otters</vt:lpstr>
      <vt:lpstr>Penguin</vt:lpstr>
      <vt:lpstr>Mongoose</vt:lpstr>
      <vt:lpstr>Meerkats</vt:lpstr>
      <vt:lpstr>Squirrel</vt:lpstr>
      <vt:lpstr>Macaque</vt:lpstr>
      <vt:lpstr>Croc</vt:lpstr>
      <vt:lpstr>Weight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</dc:creator>
  <cp:lastModifiedBy>Editor</cp:lastModifiedBy>
  <cp:lastPrinted>2024-08-23T14:53:27Z</cp:lastPrinted>
  <dcterms:created xsi:type="dcterms:W3CDTF">2024-07-25T08:53:31Z</dcterms:created>
  <dcterms:modified xsi:type="dcterms:W3CDTF">2024-08-27T16:39:34Z</dcterms:modified>
</cp:coreProperties>
</file>